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Մարզ" sheetId="12" r:id="rId1"/>
  </sheets>
  <calcPr calcId="124519"/>
</workbook>
</file>

<file path=xl/calcChain.xml><?xml version="1.0" encoding="utf-8"?>
<calcChain xmlns="http://schemas.openxmlformats.org/spreadsheetml/2006/main">
  <c r="AG56" i="12"/>
  <c r="AG50"/>
  <c r="AG44"/>
  <c r="AG38"/>
  <c r="AG32"/>
  <c r="AG26"/>
  <c r="AG20"/>
  <c r="AG14"/>
  <c r="AB16"/>
  <c r="AB15"/>
  <c r="V15"/>
  <c r="P9"/>
  <c r="J9"/>
  <c r="AI52"/>
  <c r="AI53"/>
  <c r="AI54"/>
  <c r="AI55"/>
  <c r="AI46"/>
  <c r="AI47"/>
  <c r="AI48"/>
  <c r="AI49"/>
  <c r="AI40"/>
  <c r="AI41"/>
  <c r="AI42"/>
  <c r="AI43"/>
  <c r="AI34"/>
  <c r="AI35"/>
  <c r="AI36"/>
  <c r="AI37"/>
  <c r="AI28"/>
  <c r="AI29"/>
  <c r="AI30"/>
  <c r="AI31"/>
  <c r="AI22"/>
  <c r="AI23"/>
  <c r="AI24"/>
  <c r="AI25"/>
  <c r="AI16"/>
  <c r="AI17"/>
  <c r="AI18"/>
  <c r="AI19"/>
  <c r="AI10"/>
  <c r="AI11"/>
  <c r="AI12"/>
  <c r="AI13"/>
  <c r="AH52"/>
  <c r="AH53"/>
  <c r="AH54"/>
  <c r="AH55"/>
  <c r="AH45"/>
  <c r="AH39"/>
  <c r="AH33"/>
  <c r="AH27"/>
  <c r="AH21"/>
  <c r="AH15"/>
  <c r="AH10"/>
  <c r="AH11"/>
  <c r="AH12"/>
  <c r="AH13"/>
  <c r="AH9"/>
  <c r="AF10"/>
  <c r="AF11"/>
  <c r="AF12"/>
  <c r="AF13"/>
  <c r="AF45"/>
  <c r="AF39"/>
  <c r="AF33"/>
  <c r="AF27"/>
  <c r="AF21"/>
  <c r="AF15"/>
  <c r="AG9"/>
  <c r="AF9"/>
  <c r="P22"/>
  <c r="P23"/>
  <c r="P24"/>
  <c r="P25"/>
  <c r="P21"/>
  <c r="H26"/>
  <c r="J22"/>
  <c r="J23"/>
  <c r="J24"/>
  <c r="J25"/>
  <c r="J21"/>
  <c r="AF52"/>
  <c r="AF53"/>
  <c r="AF54"/>
  <c r="AF55"/>
  <c r="AD52"/>
  <c r="AD53"/>
  <c r="AD54"/>
  <c r="AD55"/>
  <c r="AD51"/>
  <c r="AC52"/>
  <c r="AC53"/>
  <c r="AC54"/>
  <c r="AC55"/>
  <c r="AC51"/>
  <c r="AA52"/>
  <c r="AA53"/>
  <c r="AA54"/>
  <c r="AA55"/>
  <c r="AA51"/>
  <c r="Z52"/>
  <c r="Z53"/>
  <c r="Z54"/>
  <c r="Z55"/>
  <c r="Z51"/>
  <c r="X52"/>
  <c r="X53"/>
  <c r="X54"/>
  <c r="X55"/>
  <c r="X51"/>
  <c r="AI51" s="1"/>
  <c r="W52"/>
  <c r="W53"/>
  <c r="W54"/>
  <c r="W55"/>
  <c r="W51"/>
  <c r="AH51" s="1"/>
  <c r="V55"/>
  <c r="V54"/>
  <c r="V53"/>
  <c r="V49"/>
  <c r="V48"/>
  <c r="V47"/>
  <c r="V46"/>
  <c r="V45"/>
  <c r="V40"/>
  <c r="V41"/>
  <c r="V42"/>
  <c r="V43"/>
  <c r="V39"/>
  <c r="U52"/>
  <c r="U53"/>
  <c r="U54"/>
  <c r="U55"/>
  <c r="U51"/>
  <c r="T52"/>
  <c r="T53"/>
  <c r="T54"/>
  <c r="T55"/>
  <c r="T51"/>
  <c r="Q52"/>
  <c r="R52"/>
  <c r="Q53"/>
  <c r="R53"/>
  <c r="Q54"/>
  <c r="R54"/>
  <c r="Q55"/>
  <c r="R55"/>
  <c r="R51"/>
  <c r="Q51"/>
  <c r="O52"/>
  <c r="O53"/>
  <c r="O54"/>
  <c r="O55"/>
  <c r="O51"/>
  <c r="N52"/>
  <c r="N53"/>
  <c r="N54"/>
  <c r="N55"/>
  <c r="N51"/>
  <c r="M53"/>
  <c r="M54"/>
  <c r="M55"/>
  <c r="L53"/>
  <c r="L54"/>
  <c r="L55"/>
  <c r="L52"/>
  <c r="L51"/>
  <c r="K52"/>
  <c r="K53"/>
  <c r="K54"/>
  <c r="K55"/>
  <c r="K51"/>
  <c r="I51"/>
  <c r="I53"/>
  <c r="I54"/>
  <c r="I55"/>
  <c r="I52"/>
  <c r="H52"/>
  <c r="H53"/>
  <c r="H54"/>
  <c r="H55"/>
  <c r="H51"/>
  <c r="F51"/>
  <c r="E51"/>
  <c r="F21"/>
  <c r="AF51" l="1"/>
  <c r="V52"/>
  <c r="V51"/>
  <c r="AF34"/>
  <c r="P34"/>
  <c r="V33"/>
  <c r="O33"/>
  <c r="N33"/>
  <c r="AI45"/>
  <c r="AI39"/>
  <c r="AI33"/>
  <c r="AI27"/>
  <c r="AI21"/>
  <c r="AI15"/>
  <c r="AG10"/>
  <c r="AG11"/>
  <c r="AG12"/>
  <c r="AG13"/>
  <c r="AG46"/>
  <c r="AG40"/>
  <c r="AG34"/>
  <c r="AG28"/>
  <c r="AG22"/>
  <c r="J16"/>
  <c r="P33"/>
  <c r="J34"/>
  <c r="J33"/>
  <c r="M39" l="1"/>
  <c r="Y15" l="1"/>
  <c r="S15"/>
  <c r="M15"/>
  <c r="P15"/>
  <c r="J15"/>
  <c r="J51" s="1"/>
  <c r="AH34"/>
  <c r="AH35"/>
  <c r="AH36"/>
  <c r="AH37"/>
  <c r="AI44" l="1"/>
  <c r="AH40"/>
  <c r="AH41"/>
  <c r="AH42"/>
  <c r="AH43"/>
  <c r="AG41"/>
  <c r="AG42"/>
  <c r="AG43"/>
  <c r="AF40"/>
  <c r="AF41"/>
  <c r="AF42"/>
  <c r="AF43"/>
  <c r="AI50"/>
  <c r="AI26"/>
  <c r="AI20"/>
  <c r="AI9"/>
  <c r="AG49"/>
  <c r="AG48"/>
  <c r="AG47"/>
  <c r="AG45"/>
  <c r="AG39"/>
  <c r="AG37"/>
  <c r="AG36"/>
  <c r="AG35"/>
  <c r="AG33"/>
  <c r="AG31"/>
  <c r="AG30"/>
  <c r="AG29"/>
  <c r="AG27"/>
  <c r="AG25"/>
  <c r="AG24"/>
  <c r="AG23"/>
  <c r="AG21"/>
  <c r="AG19"/>
  <c r="AG18"/>
  <c r="AG17"/>
  <c r="AG16"/>
  <c r="AG15"/>
  <c r="AE49"/>
  <c r="AE48"/>
  <c r="AE47"/>
  <c r="AE46"/>
  <c r="AE45"/>
  <c r="AE43"/>
  <c r="AE42"/>
  <c r="AE41"/>
  <c r="AE40"/>
  <c r="AE44" s="1"/>
  <c r="AE39"/>
  <c r="AE37"/>
  <c r="AE36"/>
  <c r="AE35"/>
  <c r="AE34"/>
  <c r="AE33"/>
  <c r="AE38" s="1"/>
  <c r="AE31"/>
  <c r="AE30"/>
  <c r="AE29"/>
  <c r="AE28"/>
  <c r="AE27"/>
  <c r="AE25"/>
  <c r="AE24"/>
  <c r="AE23"/>
  <c r="AE22"/>
  <c r="AE21"/>
  <c r="AE19"/>
  <c r="AE18"/>
  <c r="AE17"/>
  <c r="AE16"/>
  <c r="AE15"/>
  <c r="AE13"/>
  <c r="AE12"/>
  <c r="AE11"/>
  <c r="AE10"/>
  <c r="AE9"/>
  <c r="AE14" s="1"/>
  <c r="Y49"/>
  <c r="Y48"/>
  <c r="Y47"/>
  <c r="Y46"/>
  <c r="Y45"/>
  <c r="Y43"/>
  <c r="Y42"/>
  <c r="Y41"/>
  <c r="Y40"/>
  <c r="Y39"/>
  <c r="Y44" s="1"/>
  <c r="Y37"/>
  <c r="Y36"/>
  <c r="Y35"/>
  <c r="Y34"/>
  <c r="Y38" s="1"/>
  <c r="Y33"/>
  <c r="Y31"/>
  <c r="Y30"/>
  <c r="Y29"/>
  <c r="Y28"/>
  <c r="Y27"/>
  <c r="Y32" s="1"/>
  <c r="Y25"/>
  <c r="Y24"/>
  <c r="Y23"/>
  <c r="Y22"/>
  <c r="Y21"/>
  <c r="Y19"/>
  <c r="Y18"/>
  <c r="Y17"/>
  <c r="Y16"/>
  <c r="Y13"/>
  <c r="Y12"/>
  <c r="Y11"/>
  <c r="Y10"/>
  <c r="Y9"/>
  <c r="S49"/>
  <c r="S48"/>
  <c r="S47"/>
  <c r="S46"/>
  <c r="S50" s="1"/>
  <c r="S45"/>
  <c r="S43"/>
  <c r="S42"/>
  <c r="S41"/>
  <c r="S40"/>
  <c r="S39"/>
  <c r="S44" s="1"/>
  <c r="S37"/>
  <c r="S36"/>
  <c r="S35"/>
  <c r="S34"/>
  <c r="S38" s="1"/>
  <c r="S33"/>
  <c r="S31"/>
  <c r="S30"/>
  <c r="S29"/>
  <c r="S28"/>
  <c r="S27"/>
  <c r="S25"/>
  <c r="S24"/>
  <c r="S23"/>
  <c r="S22"/>
  <c r="S21"/>
  <c r="S19"/>
  <c r="S18"/>
  <c r="S17"/>
  <c r="S16"/>
  <c r="S10"/>
  <c r="S11"/>
  <c r="S12"/>
  <c r="S13"/>
  <c r="S9"/>
  <c r="M45"/>
  <c r="M43"/>
  <c r="M42"/>
  <c r="M41"/>
  <c r="M40"/>
  <c r="M37"/>
  <c r="M36"/>
  <c r="M35"/>
  <c r="M34"/>
  <c r="M33"/>
  <c r="M31"/>
  <c r="M30"/>
  <c r="M29"/>
  <c r="M28"/>
  <c r="M32" s="1"/>
  <c r="M27"/>
  <c r="M25"/>
  <c r="M24"/>
  <c r="M23"/>
  <c r="M22"/>
  <c r="M21"/>
  <c r="M51" s="1"/>
  <c r="M13"/>
  <c r="M12"/>
  <c r="M11"/>
  <c r="M10"/>
  <c r="M19"/>
  <c r="M18"/>
  <c r="M17"/>
  <c r="M16"/>
  <c r="M9"/>
  <c r="J40"/>
  <c r="J52" s="1"/>
  <c r="J39"/>
  <c r="D45"/>
  <c r="D39"/>
  <c r="D33"/>
  <c r="D27"/>
  <c r="D21"/>
  <c r="D15"/>
  <c r="D9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F14"/>
  <c r="AH14"/>
  <c r="AI14"/>
  <c r="H14"/>
  <c r="AE32"/>
  <c r="P52"/>
  <c r="AB52"/>
  <c r="J53"/>
  <c r="P53"/>
  <c r="AB53"/>
  <c r="J54"/>
  <c r="P54"/>
  <c r="AB54"/>
  <c r="J55"/>
  <c r="P55"/>
  <c r="AB55"/>
  <c r="L56"/>
  <c r="N56"/>
  <c r="P51"/>
  <c r="AB51"/>
  <c r="I50"/>
  <c r="J50"/>
  <c r="K50"/>
  <c r="L50"/>
  <c r="M50"/>
  <c r="N50"/>
  <c r="O50"/>
  <c r="P50"/>
  <c r="Q50"/>
  <c r="R50"/>
  <c r="T50"/>
  <c r="U50"/>
  <c r="V50"/>
  <c r="W50"/>
  <c r="X50"/>
  <c r="Z50"/>
  <c r="AA50"/>
  <c r="AB50"/>
  <c r="AC50"/>
  <c r="AD50"/>
  <c r="AE50"/>
  <c r="AF50"/>
  <c r="AH50"/>
  <c r="I44"/>
  <c r="K44"/>
  <c r="L44"/>
  <c r="N44"/>
  <c r="O44"/>
  <c r="P44"/>
  <c r="Q44"/>
  <c r="R44"/>
  <c r="T44"/>
  <c r="U44"/>
  <c r="V44"/>
  <c r="W44"/>
  <c r="X44"/>
  <c r="Z44"/>
  <c r="AA44"/>
  <c r="AB44"/>
  <c r="AC44"/>
  <c r="AD44"/>
  <c r="AF44"/>
  <c r="I26"/>
  <c r="J26"/>
  <c r="K26"/>
  <c r="L26"/>
  <c r="M26"/>
  <c r="N26"/>
  <c r="O26"/>
  <c r="O56" s="1"/>
  <c r="P26"/>
  <c r="Q26"/>
  <c r="R26"/>
  <c r="S26"/>
  <c r="T26"/>
  <c r="U26"/>
  <c r="V26"/>
  <c r="W26"/>
  <c r="X26"/>
  <c r="Y26"/>
  <c r="Z26"/>
  <c r="AA26"/>
  <c r="AB26"/>
  <c r="AC26"/>
  <c r="AD26"/>
  <c r="AE26"/>
  <c r="AF26"/>
  <c r="AH26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AH20"/>
  <c r="H56"/>
  <c r="AF56"/>
  <c r="AD56"/>
  <c r="AC56"/>
  <c r="Z56"/>
  <c r="X56"/>
  <c r="W56"/>
  <c r="T56"/>
  <c r="R56"/>
  <c r="K56"/>
  <c r="H50"/>
  <c r="H44"/>
  <c r="I38"/>
  <c r="J38"/>
  <c r="K38"/>
  <c r="L38"/>
  <c r="N38"/>
  <c r="O38"/>
  <c r="P38"/>
  <c r="Q38"/>
  <c r="R38"/>
  <c r="T38"/>
  <c r="U38"/>
  <c r="V38"/>
  <c r="W38"/>
  <c r="X38"/>
  <c r="Z38"/>
  <c r="AA38"/>
  <c r="AB38"/>
  <c r="AC38"/>
  <c r="AD38"/>
  <c r="AF38"/>
  <c r="AH38"/>
  <c r="AI38"/>
  <c r="H38"/>
  <c r="AI32"/>
  <c r="AH32"/>
  <c r="AF32"/>
  <c r="AD32"/>
  <c r="AC32"/>
  <c r="AA32"/>
  <c r="Z32"/>
  <c r="X32"/>
  <c r="W32"/>
  <c r="U32"/>
  <c r="T32"/>
  <c r="S32"/>
  <c r="R32"/>
  <c r="Q32"/>
  <c r="O32"/>
  <c r="N32"/>
  <c r="L32"/>
  <c r="K32"/>
  <c r="I32"/>
  <c r="H32"/>
  <c r="H20"/>
  <c r="C15"/>
  <c r="M52" l="1"/>
  <c r="M56" s="1"/>
  <c r="AB32"/>
  <c r="M38"/>
  <c r="M44"/>
  <c r="Y54"/>
  <c r="AE53"/>
  <c r="S53"/>
  <c r="I56"/>
  <c r="J56" s="1"/>
  <c r="AG51"/>
  <c r="AE55"/>
  <c r="S55"/>
  <c r="AG55"/>
  <c r="AG53"/>
  <c r="Y55"/>
  <c r="AE54"/>
  <c r="S54"/>
  <c r="AG54"/>
  <c r="Y53"/>
  <c r="AG52"/>
  <c r="C21"/>
  <c r="AH44"/>
  <c r="Q56"/>
  <c r="AH56"/>
  <c r="AE52"/>
  <c r="AE51"/>
  <c r="Y52"/>
  <c r="Y51"/>
  <c r="S52"/>
  <c r="S51"/>
  <c r="Y50"/>
  <c r="J44"/>
  <c r="D51"/>
  <c r="P56"/>
  <c r="U56"/>
  <c r="V56" s="1"/>
  <c r="AA56"/>
  <c r="AB56" s="1"/>
  <c r="J32"/>
  <c r="V32"/>
  <c r="P32"/>
  <c r="AI56" l="1"/>
  <c r="C27"/>
  <c r="C33" s="1"/>
  <c r="S56"/>
  <c r="Y56"/>
  <c r="AE56"/>
  <c r="C39" l="1"/>
  <c r="C45" s="1"/>
  <c r="C51" s="1"/>
</calcChain>
</file>

<file path=xl/sharedStrings.xml><?xml version="1.0" encoding="utf-8"?>
<sst xmlns="http://schemas.openxmlformats.org/spreadsheetml/2006/main" count="107" uniqueCount="35">
  <si>
    <t>Տ Ե Ղ Ե Կ Ա Ն Ք</t>
  </si>
  <si>
    <t>հ/հ</t>
  </si>
  <si>
    <t xml:space="preserve">ՀՀ համայնքի անվանումը </t>
  </si>
  <si>
    <t>ԸՆԴԱՄԵՆԸ                                   գյուղ. նշանակ. հողեր</t>
  </si>
  <si>
    <t>Հողատեսքը</t>
  </si>
  <si>
    <t>Ընդամենը</t>
  </si>
  <si>
    <r>
      <t xml:space="preserve">քաղաքացու սեփ.                                          </t>
    </r>
    <r>
      <rPr>
        <sz val="10"/>
        <rFont val="GHEA Grapalat"/>
        <family val="3"/>
      </rPr>
      <t>/ըստ հողային հաշվեկշռի/</t>
    </r>
    <r>
      <rPr>
        <sz val="11"/>
        <rFont val="GHEA Grapalat"/>
        <family val="3"/>
      </rPr>
      <t xml:space="preserve"> </t>
    </r>
    <r>
      <rPr>
        <b/>
        <sz val="11"/>
        <rFont val="GHEA Grapalat"/>
        <family val="3"/>
      </rPr>
      <t xml:space="preserve">    </t>
    </r>
    <r>
      <rPr>
        <b/>
        <u/>
        <sz val="11"/>
        <rFont val="GHEA Grapalat"/>
        <family val="3"/>
      </rPr>
      <t>հա</t>
    </r>
  </si>
  <si>
    <r>
      <t xml:space="preserve">իրավ. անձի սեփ.                              </t>
    </r>
    <r>
      <rPr>
        <sz val="10"/>
        <rFont val="GHEA Grapalat"/>
        <family val="3"/>
      </rPr>
      <t xml:space="preserve">/ըստ հողային հաշվեկշռի/ </t>
    </r>
    <r>
      <rPr>
        <b/>
        <sz val="11"/>
        <rFont val="GHEA Grapalat"/>
        <family val="3"/>
      </rPr>
      <t xml:space="preserve">    </t>
    </r>
    <r>
      <rPr>
        <b/>
        <u/>
        <sz val="11"/>
        <rFont val="GHEA Grapalat"/>
        <family val="3"/>
      </rPr>
      <t>հա</t>
    </r>
  </si>
  <si>
    <t>քաղաքացու սեփ.</t>
  </si>
  <si>
    <t>իրավ. անձի սեփ.</t>
  </si>
  <si>
    <r>
      <t xml:space="preserve">Ընդամենը              </t>
    </r>
    <r>
      <rPr>
        <b/>
        <u/>
        <sz val="11"/>
        <rFont val="GHEA Grapalat"/>
        <family val="3"/>
      </rPr>
      <t>հա</t>
    </r>
  </si>
  <si>
    <t>թիվը</t>
  </si>
  <si>
    <t>հա</t>
  </si>
  <si>
    <t>վարելահող</t>
  </si>
  <si>
    <t>բազ. տնկարկ</t>
  </si>
  <si>
    <t>խոտհարք</t>
  </si>
  <si>
    <t>արոտ</t>
  </si>
  <si>
    <t>այլ</t>
  </si>
  <si>
    <t xml:space="preserve">Ընդամենը չօգտագործվող  հողեր </t>
  </si>
  <si>
    <r>
      <rPr>
        <sz val="12"/>
        <rFont val="GHEA Grapalat"/>
        <family val="3"/>
      </rPr>
      <t xml:space="preserve">որից չօգտագործվող են՝ </t>
    </r>
    <r>
      <rPr>
        <b/>
        <sz val="12"/>
        <rFont val="GHEA Grapalat"/>
        <family val="3"/>
      </rPr>
      <t>մինչև 0.2 հա</t>
    </r>
  </si>
  <si>
    <r>
      <rPr>
        <sz val="12"/>
        <rFont val="GHEA Grapalat"/>
        <family val="3"/>
      </rPr>
      <t>որից չօգտագործվող են՝</t>
    </r>
    <r>
      <rPr>
        <b/>
        <sz val="12"/>
        <rFont val="GHEA Grapalat"/>
        <family val="3"/>
      </rPr>
      <t xml:space="preserve"> մինչև 0.5 հա</t>
    </r>
  </si>
  <si>
    <r>
      <rPr>
        <sz val="12"/>
        <rFont val="GHEA Grapalat"/>
        <family val="3"/>
      </rPr>
      <t>որից չօգտագործվող են՝</t>
    </r>
    <r>
      <rPr>
        <b/>
        <sz val="12"/>
        <rFont val="GHEA Grapalat"/>
        <family val="3"/>
      </rPr>
      <t xml:space="preserve"> մինչև 1 հա</t>
    </r>
  </si>
  <si>
    <r>
      <rPr>
        <sz val="12"/>
        <rFont val="GHEA Grapalat"/>
        <family val="3"/>
      </rPr>
      <t>որից չօգտագործվող են՝</t>
    </r>
    <r>
      <rPr>
        <b/>
        <sz val="12"/>
        <rFont val="GHEA Grapalat"/>
        <family val="3"/>
      </rPr>
      <t xml:space="preserve"> 1 հա ավելի</t>
    </r>
  </si>
  <si>
    <r>
      <t xml:space="preserve">  ԸՆԴԱՄԵՆԸ  </t>
    </r>
    <r>
      <rPr>
        <b/>
        <sz val="10"/>
        <rFont val="GHEA Grapalat"/>
        <family val="3"/>
      </rPr>
      <t xml:space="preserve">գյուղ. նշանակ. հողեր </t>
    </r>
    <r>
      <rPr>
        <sz val="10"/>
        <rFont val="GHEA Grapalat"/>
        <family val="3"/>
      </rPr>
      <t xml:space="preserve">                  /ըստ հողային հաշվեկշռի/                      </t>
    </r>
    <r>
      <rPr>
        <sz val="11"/>
        <rFont val="GHEA Grapalat"/>
        <family val="3"/>
      </rPr>
      <t xml:space="preserve">     </t>
    </r>
    <r>
      <rPr>
        <b/>
        <sz val="11"/>
        <rFont val="GHEA Grapalat"/>
        <family val="3"/>
      </rPr>
      <t xml:space="preserve">                     </t>
    </r>
    <r>
      <rPr>
        <b/>
        <u/>
        <sz val="11"/>
        <rFont val="GHEA Grapalat"/>
        <family val="3"/>
      </rPr>
      <t>հա</t>
    </r>
  </si>
  <si>
    <t>Քաղաքացիների և իրավաբանական անձանց սեփականություն հանդիսացող  չօգտագործվող գյուղատնտեսական նշանակության հողեր</t>
  </si>
  <si>
    <r>
      <t xml:space="preserve">  ԸՆԴԱՄԵՆԸ  </t>
    </r>
    <r>
      <rPr>
        <sz val="10"/>
        <rFont val="GHEA Grapalat"/>
        <family val="3"/>
      </rPr>
      <t xml:space="preserve"> /քաղ.+իրավաբ./                      </t>
    </r>
    <r>
      <rPr>
        <sz val="11"/>
        <rFont val="GHEA Grapalat"/>
        <family val="3"/>
      </rPr>
      <t xml:space="preserve">     </t>
    </r>
    <r>
      <rPr>
        <b/>
        <sz val="11"/>
        <rFont val="GHEA Grapalat"/>
        <family val="3"/>
      </rPr>
      <t xml:space="preserve">                     </t>
    </r>
    <r>
      <rPr>
        <b/>
        <u/>
        <sz val="11"/>
        <rFont val="GHEA Grapalat"/>
        <family val="3"/>
      </rPr>
      <t>հա</t>
    </r>
  </si>
  <si>
    <t>ՀՀ Արմավիրի մարզի համայնքներում  քաղաքացիների և իրավաբանական անձանց սեփականություն հանդիսացող  չօգտագործվող գյուղատնտեսական նշանակության հողերի վերաբերյալ</t>
  </si>
  <si>
    <t>Բաղրամյան</t>
  </si>
  <si>
    <t>Փարաքար</t>
  </si>
  <si>
    <t>Ֆերիկ</t>
  </si>
  <si>
    <t xml:space="preserve">  Արմավիր </t>
  </si>
  <si>
    <t xml:space="preserve">Մեծամոր      </t>
  </si>
  <si>
    <t xml:space="preserve">Էջմիածին               </t>
  </si>
  <si>
    <t xml:space="preserve">   Արաքս</t>
  </si>
  <si>
    <t xml:space="preserve">  01.01.2026թ.  դրությամբ 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</si>
</sst>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20"/>
      <name val="GHEA Grapalat"/>
      <family val="3"/>
    </font>
    <font>
      <sz val="10"/>
      <name val="GHEA Grapalat"/>
      <family val="3"/>
    </font>
    <font>
      <sz val="15"/>
      <name val="GHEA Grapalat"/>
      <family val="3"/>
    </font>
    <font>
      <sz val="14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sz val="12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b/>
      <u/>
      <sz val="11"/>
      <name val="GHEA Grapalat"/>
      <family val="3"/>
    </font>
    <font>
      <sz val="10"/>
      <name val="Arial"/>
      <family val="2"/>
      <charset val="204"/>
    </font>
    <font>
      <sz val="10"/>
      <name val="Arial Armenian"/>
      <family val="2"/>
    </font>
    <font>
      <sz val="10"/>
      <name val="Arial"/>
      <family val="2"/>
    </font>
    <font>
      <b/>
      <sz val="14"/>
      <name val="GHEA Grapalat"/>
      <family val="3"/>
    </font>
    <font>
      <b/>
      <sz val="10"/>
      <color rgb="FFFF0000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/>
    <xf numFmtId="0" fontId="12" fillId="0" borderId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</cellStyleXfs>
  <cellXfs count="151">
    <xf numFmtId="0" fontId="0" fillId="0" borderId="0" xfId="0"/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right" vertical="center" wrapText="1"/>
    </xf>
    <xf numFmtId="0" fontId="3" fillId="0" borderId="11" xfId="1" applyFont="1" applyFill="1" applyBorder="1" applyAlignment="1">
      <alignment horizontal="center" vertical="center"/>
    </xf>
    <xf numFmtId="0" fontId="10" fillId="0" borderId="39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9" fillId="0" borderId="16" xfId="2" applyFont="1" applyFill="1" applyBorder="1" applyAlignment="1">
      <alignment vertical="center" wrapText="1"/>
    </xf>
    <xf numFmtId="0" fontId="9" fillId="0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2" fontId="3" fillId="0" borderId="0" xfId="1" applyNumberFormat="1" applyFont="1" applyFill="1" applyAlignment="1">
      <alignment horizontal="right" vertical="center" wrapText="1"/>
    </xf>
    <xf numFmtId="2" fontId="10" fillId="0" borderId="39" xfId="1" applyNumberFormat="1" applyFont="1" applyFill="1" applyBorder="1" applyAlignment="1">
      <alignment horizontal="center" vertical="center" wrapText="1"/>
    </xf>
    <xf numFmtId="2" fontId="11" fillId="0" borderId="27" xfId="1" applyNumberFormat="1" applyFont="1" applyFill="1" applyBorder="1" applyAlignment="1">
      <alignment horizontal="center" vertical="center" wrapText="1"/>
    </xf>
    <xf numFmtId="2" fontId="7" fillId="0" borderId="4" xfId="1" applyNumberFormat="1" applyFont="1" applyFill="1" applyBorder="1" applyAlignment="1">
      <alignment horizontal="right" vertical="center" wrapText="1"/>
    </xf>
    <xf numFmtId="0" fontId="9" fillId="0" borderId="18" xfId="1" applyFont="1" applyFill="1" applyBorder="1" applyAlignment="1">
      <alignment vertical="center" wrapText="1"/>
    </xf>
    <xf numFmtId="0" fontId="9" fillId="0" borderId="19" xfId="1" applyFont="1" applyFill="1" applyBorder="1" applyAlignment="1">
      <alignment vertical="center" wrapText="1"/>
    </xf>
    <xf numFmtId="0" fontId="9" fillId="0" borderId="20" xfId="1" applyFont="1" applyFill="1" applyBorder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3" fillId="0" borderId="4" xfId="1" applyFont="1" applyFill="1" applyBorder="1" applyAlignment="1">
      <alignment horizontal="right" vertical="center" wrapText="1"/>
    </xf>
    <xf numFmtId="0" fontId="9" fillId="3" borderId="18" xfId="1" applyFont="1" applyFill="1" applyBorder="1" applyAlignment="1">
      <alignment vertical="center" wrapText="1"/>
    </xf>
    <xf numFmtId="0" fontId="7" fillId="3" borderId="4" xfId="1" applyFont="1" applyFill="1" applyBorder="1" applyAlignment="1">
      <alignment horizontal="right" vertical="center" wrapText="1"/>
    </xf>
    <xf numFmtId="0" fontId="9" fillId="3" borderId="16" xfId="2" applyFont="1" applyFill="1" applyBorder="1" applyAlignment="1">
      <alignment vertical="center" wrapText="1"/>
    </xf>
    <xf numFmtId="0" fontId="9" fillId="3" borderId="0" xfId="1" applyFont="1" applyFill="1" applyAlignment="1">
      <alignment vertical="center" wrapText="1"/>
    </xf>
    <xf numFmtId="2" fontId="7" fillId="3" borderId="4" xfId="1" applyNumberFormat="1" applyFont="1" applyFill="1" applyBorder="1" applyAlignment="1">
      <alignment horizontal="right" vertical="center" wrapText="1"/>
    </xf>
    <xf numFmtId="0" fontId="7" fillId="3" borderId="21" xfId="1" applyFont="1" applyFill="1" applyBorder="1" applyAlignment="1">
      <alignment horizontal="right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  <xf numFmtId="0" fontId="9" fillId="2" borderId="23" xfId="1" applyFont="1" applyFill="1" applyBorder="1" applyAlignment="1">
      <alignment horizontal="center" vertical="center" wrapText="1"/>
    </xf>
    <xf numFmtId="2" fontId="9" fillId="2" borderId="8" xfId="1" applyNumberFormat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2" fontId="3" fillId="0" borderId="4" xfId="1" applyNumberFormat="1" applyFont="1" applyFill="1" applyBorder="1" applyAlignment="1">
      <alignment horizontal="right" vertical="center" wrapText="1"/>
    </xf>
    <xf numFmtId="0" fontId="11" fillId="0" borderId="42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0" fontId="7" fillId="3" borderId="4" xfId="1" applyFont="1" applyFill="1" applyBorder="1" applyAlignment="1">
      <alignment vertical="center" wrapText="1"/>
    </xf>
    <xf numFmtId="0" fontId="7" fillId="3" borderId="0" xfId="1" applyFont="1" applyFill="1" applyBorder="1" applyAlignment="1">
      <alignment vertical="center" wrapText="1"/>
    </xf>
    <xf numFmtId="0" fontId="3" fillId="3" borderId="0" xfId="1" applyFont="1" applyFill="1" applyAlignment="1">
      <alignment horizontal="right" vertical="center" wrapText="1"/>
    </xf>
    <xf numFmtId="0" fontId="9" fillId="3" borderId="5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right" vertical="center" wrapText="1"/>
    </xf>
    <xf numFmtId="0" fontId="9" fillId="3" borderId="15" xfId="1" applyFont="1" applyFill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/>
    </xf>
    <xf numFmtId="2" fontId="9" fillId="0" borderId="18" xfId="1" applyNumberFormat="1" applyFont="1" applyFill="1" applyBorder="1" applyAlignment="1">
      <alignment vertical="center" wrapText="1"/>
    </xf>
    <xf numFmtId="2" fontId="3" fillId="0" borderId="0" xfId="1" applyNumberFormat="1" applyFont="1" applyFill="1" applyAlignment="1">
      <alignment vertical="center" wrapText="1"/>
    </xf>
    <xf numFmtId="0" fontId="16" fillId="3" borderId="18" xfId="1" applyFont="1" applyFill="1" applyBorder="1" applyAlignment="1">
      <alignment vertical="center" wrapText="1"/>
    </xf>
    <xf numFmtId="0" fontId="16" fillId="3" borderId="0" xfId="1" applyFont="1" applyFill="1" applyAlignment="1">
      <alignment vertical="center" wrapText="1"/>
    </xf>
    <xf numFmtId="0" fontId="9" fillId="4" borderId="18" xfId="1" applyFont="1" applyFill="1" applyBorder="1" applyAlignment="1">
      <alignment vertical="center" wrapText="1"/>
    </xf>
    <xf numFmtId="0" fontId="7" fillId="5" borderId="4" xfId="1" applyFont="1" applyFill="1" applyBorder="1" applyAlignment="1">
      <alignment horizontal="right" vertical="center" wrapText="1"/>
    </xf>
    <xf numFmtId="0" fontId="3" fillId="6" borderId="4" xfId="1" applyFont="1" applyFill="1" applyBorder="1" applyAlignment="1">
      <alignment vertical="center" wrapText="1"/>
    </xf>
    <xf numFmtId="0" fontId="9" fillId="6" borderId="18" xfId="1" applyFont="1" applyFill="1" applyBorder="1" applyAlignment="1">
      <alignment vertical="center" wrapText="1"/>
    </xf>
    <xf numFmtId="0" fontId="3" fillId="6" borderId="4" xfId="1" applyFont="1" applyFill="1" applyBorder="1" applyAlignment="1">
      <alignment horizontal="center" vertical="center"/>
    </xf>
    <xf numFmtId="0" fontId="3" fillId="6" borderId="4" xfId="1" applyFont="1" applyFill="1" applyBorder="1" applyAlignment="1">
      <alignment horizontal="right" vertical="center" wrapText="1"/>
    </xf>
    <xf numFmtId="0" fontId="3" fillId="6" borderId="9" xfId="1" applyFont="1" applyFill="1" applyBorder="1" applyAlignment="1">
      <alignment vertical="center" wrapText="1"/>
    </xf>
    <xf numFmtId="0" fontId="3" fillId="6" borderId="0" xfId="1" applyFont="1" applyFill="1" applyAlignment="1">
      <alignment vertical="center" wrapText="1"/>
    </xf>
    <xf numFmtId="0" fontId="9" fillId="6" borderId="19" xfId="1" applyFont="1" applyFill="1" applyBorder="1" applyAlignment="1">
      <alignment vertical="center" wrapText="1"/>
    </xf>
    <xf numFmtId="0" fontId="9" fillId="6" borderId="20" xfId="1" applyFont="1" applyFill="1" applyBorder="1" applyAlignment="1">
      <alignment vertical="center" wrapText="1"/>
    </xf>
    <xf numFmtId="0" fontId="3" fillId="6" borderId="11" xfId="1" applyFont="1" applyFill="1" applyBorder="1" applyAlignment="1">
      <alignment horizontal="center" vertical="center"/>
    </xf>
    <xf numFmtId="0" fontId="3" fillId="4" borderId="4" xfId="1" applyFont="1" applyFill="1" applyBorder="1" applyAlignment="1">
      <alignment vertical="center" wrapText="1"/>
    </xf>
    <xf numFmtId="0" fontId="3" fillId="4" borderId="4" xfId="1" applyFont="1" applyFill="1" applyBorder="1" applyAlignment="1">
      <alignment horizontal="center" vertical="center"/>
    </xf>
    <xf numFmtId="0" fontId="3" fillId="4" borderId="4" xfId="1" applyFont="1" applyFill="1" applyBorder="1" applyAlignment="1">
      <alignment horizontal="right" vertical="center" wrapText="1"/>
    </xf>
    <xf numFmtId="0" fontId="3" fillId="4" borderId="9" xfId="1" applyFont="1" applyFill="1" applyBorder="1" applyAlignment="1">
      <alignment vertical="center" wrapText="1"/>
    </xf>
    <xf numFmtId="0" fontId="3" fillId="4" borderId="0" xfId="1" applyFont="1" applyFill="1" applyAlignment="1">
      <alignment vertical="center" wrapText="1"/>
    </xf>
    <xf numFmtId="0" fontId="9" fillId="4" borderId="19" xfId="1" applyFont="1" applyFill="1" applyBorder="1" applyAlignment="1">
      <alignment vertical="center" wrapText="1"/>
    </xf>
    <xf numFmtId="0" fontId="9" fillId="4" borderId="20" xfId="1" applyFont="1" applyFill="1" applyBorder="1" applyAlignment="1">
      <alignment vertical="center" wrapText="1"/>
    </xf>
    <xf numFmtId="0" fontId="3" fillId="4" borderId="11" xfId="1" applyFont="1" applyFill="1" applyBorder="1" applyAlignment="1">
      <alignment horizontal="center" vertical="center"/>
    </xf>
    <xf numFmtId="0" fontId="9" fillId="4" borderId="16" xfId="2" applyFont="1" applyFill="1" applyBorder="1" applyAlignment="1">
      <alignment vertical="center" wrapText="1"/>
    </xf>
    <xf numFmtId="0" fontId="9" fillId="4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26" xfId="1" applyFont="1" applyFill="1" applyBorder="1" applyAlignment="1">
      <alignment horizontal="center" vertical="center" wrapText="1"/>
    </xf>
    <xf numFmtId="0" fontId="7" fillId="0" borderId="35" xfId="1" applyFont="1" applyFill="1" applyBorder="1" applyAlignment="1">
      <alignment horizontal="center" vertical="center" wrapText="1"/>
    </xf>
    <xf numFmtId="0" fontId="7" fillId="0" borderId="36" xfId="1" applyFont="1" applyFill="1" applyBorder="1" applyAlignment="1">
      <alignment horizontal="center" vertical="center" wrapText="1"/>
    </xf>
    <xf numFmtId="0" fontId="7" fillId="0" borderId="37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34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33" xfId="1" applyFont="1" applyFill="1" applyBorder="1" applyAlignment="1">
      <alignment horizontal="center" vertical="center" wrapText="1"/>
    </xf>
    <xf numFmtId="0" fontId="7" fillId="0" borderId="28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25" xfId="1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4" xfId="2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8" fillId="0" borderId="29" xfId="1" applyFont="1" applyFill="1" applyBorder="1" applyAlignment="1">
      <alignment horizontal="center" vertical="center" wrapText="1"/>
    </xf>
    <xf numFmtId="0" fontId="8" fillId="0" borderId="30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8" fillId="0" borderId="22" xfId="10" applyFont="1" applyFill="1" applyBorder="1" applyAlignment="1">
      <alignment horizontal="center" vertical="center" wrapText="1"/>
    </xf>
    <xf numFmtId="0" fontId="8" fillId="0" borderId="32" xfId="10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10" fillId="3" borderId="11" xfId="1" applyFont="1" applyFill="1" applyBorder="1" applyAlignment="1">
      <alignment horizontal="center" vertical="center" wrapText="1"/>
    </xf>
    <xf numFmtId="0" fontId="10" fillId="3" borderId="17" xfId="1" applyFont="1" applyFill="1" applyBorder="1" applyAlignment="1">
      <alignment horizontal="center" vertical="center" wrapText="1"/>
    </xf>
    <xf numFmtId="0" fontId="8" fillId="0" borderId="8" xfId="1" applyNumberFormat="1" applyFont="1" applyFill="1" applyBorder="1" applyAlignment="1">
      <alignment horizontal="center" vertical="center" textRotation="90" wrapText="1"/>
    </xf>
    <xf numFmtId="0" fontId="8" fillId="0" borderId="26" xfId="1" applyNumberFormat="1" applyFont="1" applyFill="1" applyBorder="1" applyAlignment="1">
      <alignment horizontal="center" vertical="center" textRotation="90" wrapText="1"/>
    </xf>
    <xf numFmtId="0" fontId="9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/>
    <xf numFmtId="0" fontId="3" fillId="0" borderId="20" xfId="1" applyFont="1" applyFill="1" applyBorder="1"/>
    <xf numFmtId="0" fontId="9" fillId="0" borderId="19" xfId="1" applyFont="1" applyFill="1" applyBorder="1" applyAlignment="1">
      <alignment horizontal="center" vertical="center" wrapText="1"/>
    </xf>
    <xf numFmtId="0" fontId="8" fillId="3" borderId="0" xfId="1" applyFont="1" applyFill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7" fillId="3" borderId="42" xfId="1" applyFont="1" applyFill="1" applyBorder="1" applyAlignment="1">
      <alignment horizontal="center" vertical="center" wrapText="1"/>
    </xf>
    <xf numFmtId="0" fontId="7" fillId="3" borderId="44" xfId="1" applyFont="1" applyFill="1" applyBorder="1" applyAlignment="1">
      <alignment horizontal="center" vertical="center" wrapText="1"/>
    </xf>
    <xf numFmtId="0" fontId="7" fillId="3" borderId="43" xfId="1" applyFont="1" applyFill="1" applyBorder="1" applyAlignment="1">
      <alignment horizontal="center" vertical="center" wrapText="1"/>
    </xf>
    <xf numFmtId="0" fontId="9" fillId="3" borderId="18" xfId="1" applyFont="1" applyFill="1" applyBorder="1" applyAlignment="1">
      <alignment horizontal="center" vertical="center" wrapText="1"/>
    </xf>
    <xf numFmtId="0" fontId="9" fillId="3" borderId="19" xfId="1" applyFont="1" applyFill="1" applyBorder="1" applyAlignment="1">
      <alignment horizontal="center" vertical="center" wrapText="1"/>
    </xf>
    <xf numFmtId="0" fontId="9" fillId="3" borderId="20" xfId="1" applyFont="1" applyFill="1" applyBorder="1" applyAlignment="1">
      <alignment horizontal="center" vertical="center" wrapText="1"/>
    </xf>
    <xf numFmtId="0" fontId="9" fillId="3" borderId="40" xfId="2" applyFont="1" applyFill="1" applyBorder="1" applyAlignment="1">
      <alignment horizontal="center" vertical="center" wrapText="1"/>
    </xf>
    <xf numFmtId="0" fontId="9" fillId="3" borderId="41" xfId="2" applyFont="1" applyFill="1" applyBorder="1" applyAlignment="1">
      <alignment horizontal="center" vertical="center" wrapText="1"/>
    </xf>
    <xf numFmtId="0" fontId="9" fillId="3" borderId="21" xfId="2" applyFont="1" applyFill="1" applyBorder="1" applyAlignment="1">
      <alignment horizontal="center" vertical="center" wrapText="1"/>
    </xf>
    <xf numFmtId="0" fontId="9" fillId="4" borderId="18" xfId="1" applyFont="1" applyFill="1" applyBorder="1" applyAlignment="1">
      <alignment horizontal="center" vertical="center" wrapText="1"/>
    </xf>
    <xf numFmtId="0" fontId="9" fillId="4" borderId="19" xfId="1" applyFont="1" applyFill="1" applyBorder="1" applyAlignment="1">
      <alignment horizontal="center" vertical="center" wrapText="1"/>
    </xf>
    <xf numFmtId="0" fontId="9" fillId="4" borderId="20" xfId="1" applyFont="1" applyFill="1" applyBorder="1" applyAlignment="1">
      <alignment horizontal="center" vertical="center" wrapText="1"/>
    </xf>
    <xf numFmtId="0" fontId="3" fillId="4" borderId="19" xfId="1" applyFont="1" applyFill="1" applyBorder="1"/>
    <xf numFmtId="0" fontId="3" fillId="4" borderId="20" xfId="1" applyFont="1" applyFill="1" applyBorder="1"/>
    <xf numFmtId="0" fontId="9" fillId="4" borderId="40" xfId="2" applyFont="1" applyFill="1" applyBorder="1" applyAlignment="1">
      <alignment horizontal="center" vertical="center" wrapText="1"/>
    </xf>
    <xf numFmtId="0" fontId="9" fillId="4" borderId="41" xfId="2" applyFont="1" applyFill="1" applyBorder="1" applyAlignment="1">
      <alignment horizontal="center" vertical="center" wrapText="1"/>
    </xf>
    <xf numFmtId="0" fontId="9" fillId="4" borderId="21" xfId="2" applyFont="1" applyFill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center" vertical="center" wrapText="1"/>
    </xf>
    <xf numFmtId="0" fontId="9" fillId="6" borderId="18" xfId="1" applyFont="1" applyFill="1" applyBorder="1" applyAlignment="1">
      <alignment horizontal="center" vertical="center" wrapText="1"/>
    </xf>
    <xf numFmtId="0" fontId="3" fillId="6" borderId="19" xfId="1" applyFont="1" applyFill="1" applyBorder="1"/>
    <xf numFmtId="0" fontId="3" fillId="6" borderId="20" xfId="1" applyFont="1" applyFill="1" applyBorder="1"/>
    <xf numFmtId="0" fontId="9" fillId="6" borderId="19" xfId="1" applyFont="1" applyFill="1" applyBorder="1" applyAlignment="1">
      <alignment horizontal="center" vertical="center" wrapText="1"/>
    </xf>
    <xf numFmtId="0" fontId="16" fillId="0" borderId="18" xfId="1" applyFont="1" applyFill="1" applyBorder="1" applyAlignment="1">
      <alignment horizontal="center" vertical="center" wrapText="1"/>
    </xf>
    <xf numFmtId="0" fontId="16" fillId="0" borderId="19" xfId="1" applyFont="1" applyFill="1" applyBorder="1" applyAlignment="1">
      <alignment horizontal="center" vertical="center" wrapText="1"/>
    </xf>
    <xf numFmtId="0" fontId="16" fillId="0" borderId="20" xfId="1" applyFont="1" applyFill="1" applyBorder="1" applyAlignment="1">
      <alignment horizontal="center" vertical="center" wrapText="1"/>
    </xf>
    <xf numFmtId="0" fontId="16" fillId="3" borderId="40" xfId="2" applyFont="1" applyFill="1" applyBorder="1" applyAlignment="1">
      <alignment horizontal="center" vertical="center" wrapText="1"/>
    </xf>
    <xf numFmtId="0" fontId="16" fillId="3" borderId="41" xfId="2" applyFont="1" applyFill="1" applyBorder="1" applyAlignment="1">
      <alignment horizontal="center" vertical="center" wrapText="1"/>
    </xf>
    <xf numFmtId="0" fontId="16" fillId="3" borderId="21" xfId="2" applyFont="1" applyFill="1" applyBorder="1" applyAlignment="1">
      <alignment horizontal="center" vertical="center" wrapText="1"/>
    </xf>
    <xf numFmtId="0" fontId="9" fillId="0" borderId="40" xfId="2" applyFont="1" applyFill="1" applyBorder="1" applyAlignment="1">
      <alignment horizontal="center" vertical="center" wrapText="1"/>
    </xf>
    <xf numFmtId="0" fontId="9" fillId="0" borderId="41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2" fontId="3" fillId="0" borderId="4" xfId="1" applyNumberFormat="1" applyFont="1" applyFill="1" applyBorder="1" applyAlignment="1">
      <alignment vertical="center" wrapText="1"/>
    </xf>
  </cellXfs>
  <cellStyles count="13">
    <cellStyle name="Comma 2" xfId="3"/>
    <cellStyle name="Comma 2 2" xfId="4"/>
    <cellStyle name="Normal" xfId="0" builtinId="0"/>
    <cellStyle name="Normal 2" xfId="5"/>
    <cellStyle name="Normal 2 2" xfId="6"/>
    <cellStyle name="Normal 2 2 2" xfId="1"/>
    <cellStyle name="Normal 3" xfId="7"/>
    <cellStyle name="Normal 3 2" xfId="8"/>
    <cellStyle name="Normal 4" xfId="9"/>
    <cellStyle name="Normal 5" xfId="2"/>
    <cellStyle name="Normal 5 2" xfId="10"/>
    <cellStyle name="Обычный 2" xfId="11"/>
    <cellStyle name="Обычный 2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D60"/>
  <sheetViews>
    <sheetView tabSelected="1" topLeftCell="S37" workbookViewId="0">
      <selection activeCell="AG56" sqref="AG56"/>
    </sheetView>
  </sheetViews>
  <sheetFormatPr defaultRowHeight="13.5"/>
  <cols>
    <col min="1" max="1" width="5.42578125" style="1" customWidth="1"/>
    <col min="2" max="2" width="10.28515625" style="1" customWidth="1"/>
    <col min="3" max="3" width="13.28515625" style="1" hidden="1" customWidth="1"/>
    <col min="4" max="4" width="10.5703125" style="1" customWidth="1"/>
    <col min="5" max="5" width="11" style="1" customWidth="1"/>
    <col min="6" max="6" width="12.140625" style="1" customWidth="1"/>
    <col min="7" max="7" width="12.85546875" style="1" customWidth="1"/>
    <col min="8" max="8" width="10.85546875" style="2" customWidth="1"/>
    <col min="9" max="9" width="5.28515625" style="2" customWidth="1"/>
    <col min="10" max="10" width="9.7109375" style="13" hidden="1" customWidth="1"/>
    <col min="11" max="12" width="8.28515625" style="2" customWidth="1"/>
    <col min="13" max="13" width="11.7109375" style="42" customWidth="1"/>
    <col min="14" max="14" width="8.28515625" style="2" customWidth="1"/>
    <col min="15" max="15" width="5.42578125" style="2" customWidth="1"/>
    <col min="16" max="16" width="8.85546875" style="2" hidden="1" customWidth="1"/>
    <col min="17" max="17" width="8.28515625" style="2" customWidth="1"/>
    <col min="18" max="18" width="8.5703125" style="2" customWidth="1"/>
    <col min="19" max="19" width="11.7109375" style="42" customWidth="1"/>
    <col min="20" max="20" width="9.7109375" style="2" customWidth="1"/>
    <col min="21" max="21" width="8.7109375" style="2" customWidth="1"/>
    <col min="22" max="22" width="7.28515625" style="2" hidden="1" customWidth="1"/>
    <col min="23" max="24" width="8.28515625" style="2" customWidth="1"/>
    <col min="25" max="25" width="11.7109375" style="42" customWidth="1"/>
    <col min="26" max="26" width="8.28515625" style="2" customWidth="1"/>
    <col min="27" max="27" width="7.5703125" style="2" customWidth="1"/>
    <col min="28" max="28" width="7.5703125" style="2" hidden="1" customWidth="1"/>
    <col min="29" max="30" width="8.28515625" style="2" customWidth="1"/>
    <col min="31" max="31" width="11.7109375" style="42" customWidth="1"/>
    <col min="32" max="32" width="11.7109375" style="2" customWidth="1"/>
    <col min="33" max="33" width="10" style="1" customWidth="1"/>
    <col min="34" max="35" width="9.28515625" style="1" customWidth="1"/>
    <col min="36" max="56" width="9.140625" style="38"/>
    <col min="57" max="16384" width="9.140625" style="1"/>
  </cols>
  <sheetData>
    <row r="1" spans="1:56" ht="32.25" customHeight="1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20"/>
    </row>
    <row r="2" spans="1:56" ht="21.75">
      <c r="A2" s="73" t="s">
        <v>26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21"/>
    </row>
    <row r="3" spans="1:56" ht="21" thickBot="1">
      <c r="A3" s="74" t="s">
        <v>34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22"/>
    </row>
    <row r="4" spans="1:56" ht="20.25">
      <c r="A4" s="75" t="s">
        <v>1</v>
      </c>
      <c r="B4" s="78" t="s">
        <v>2</v>
      </c>
      <c r="C4" s="81" t="s">
        <v>23</v>
      </c>
      <c r="D4" s="84" t="s">
        <v>24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6"/>
    </row>
    <row r="5" spans="1:56" ht="18" thickBot="1">
      <c r="A5" s="76"/>
      <c r="B5" s="79"/>
      <c r="C5" s="82"/>
      <c r="D5" s="87" t="s">
        <v>25</v>
      </c>
      <c r="E5" s="87" t="s">
        <v>3</v>
      </c>
      <c r="F5" s="89"/>
      <c r="G5" s="111" t="s">
        <v>4</v>
      </c>
      <c r="H5" s="101" t="s">
        <v>19</v>
      </c>
      <c r="I5" s="101"/>
      <c r="J5" s="101"/>
      <c r="K5" s="101"/>
      <c r="L5" s="101"/>
      <c r="M5" s="102"/>
      <c r="N5" s="100" t="s">
        <v>20</v>
      </c>
      <c r="O5" s="101"/>
      <c r="P5" s="101"/>
      <c r="Q5" s="101"/>
      <c r="R5" s="101"/>
      <c r="S5" s="102"/>
      <c r="T5" s="100" t="s">
        <v>21</v>
      </c>
      <c r="U5" s="101"/>
      <c r="V5" s="101"/>
      <c r="W5" s="101"/>
      <c r="X5" s="101"/>
      <c r="Y5" s="102"/>
      <c r="Z5" s="103" t="s">
        <v>22</v>
      </c>
      <c r="AA5" s="103"/>
      <c r="AB5" s="103"/>
      <c r="AC5" s="103"/>
      <c r="AD5" s="103"/>
      <c r="AE5" s="100"/>
      <c r="AF5" s="104" t="s">
        <v>18</v>
      </c>
      <c r="AG5" s="104"/>
      <c r="AH5" s="104"/>
      <c r="AI5" s="105"/>
    </row>
    <row r="6" spans="1:56" ht="16.5">
      <c r="A6" s="76"/>
      <c r="B6" s="79"/>
      <c r="C6" s="82"/>
      <c r="D6" s="87"/>
      <c r="E6" s="96" t="s">
        <v>6</v>
      </c>
      <c r="F6" s="98" t="s">
        <v>7</v>
      </c>
      <c r="G6" s="111"/>
      <c r="H6" s="90" t="s">
        <v>8</v>
      </c>
      <c r="I6" s="91"/>
      <c r="J6" s="14"/>
      <c r="K6" s="90" t="s">
        <v>9</v>
      </c>
      <c r="L6" s="91"/>
      <c r="M6" s="109" t="s">
        <v>10</v>
      </c>
      <c r="N6" s="90" t="s">
        <v>8</v>
      </c>
      <c r="O6" s="91"/>
      <c r="P6" s="8"/>
      <c r="Q6" s="90" t="s">
        <v>9</v>
      </c>
      <c r="R6" s="91"/>
      <c r="S6" s="109" t="s">
        <v>10</v>
      </c>
      <c r="T6" s="90" t="s">
        <v>8</v>
      </c>
      <c r="U6" s="91"/>
      <c r="V6" s="8"/>
      <c r="W6" s="90" t="s">
        <v>9</v>
      </c>
      <c r="X6" s="91"/>
      <c r="Y6" s="109" t="s">
        <v>10</v>
      </c>
      <c r="Z6" s="90" t="s">
        <v>8</v>
      </c>
      <c r="AA6" s="91"/>
      <c r="AB6" s="8"/>
      <c r="AC6" s="90" t="s">
        <v>9</v>
      </c>
      <c r="AD6" s="91"/>
      <c r="AE6" s="92" t="s">
        <v>10</v>
      </c>
      <c r="AF6" s="94" t="s">
        <v>8</v>
      </c>
      <c r="AG6" s="94"/>
      <c r="AH6" s="94" t="s">
        <v>9</v>
      </c>
      <c r="AI6" s="95"/>
    </row>
    <row r="7" spans="1:56" ht="17.25" thickBot="1">
      <c r="A7" s="77"/>
      <c r="B7" s="80"/>
      <c r="C7" s="83"/>
      <c r="D7" s="88"/>
      <c r="E7" s="97"/>
      <c r="F7" s="99"/>
      <c r="G7" s="112"/>
      <c r="H7" s="3" t="s">
        <v>11</v>
      </c>
      <c r="I7" s="4" t="s">
        <v>12</v>
      </c>
      <c r="J7" s="15"/>
      <c r="K7" s="3" t="s">
        <v>11</v>
      </c>
      <c r="L7" s="4" t="s">
        <v>12</v>
      </c>
      <c r="M7" s="110"/>
      <c r="N7" s="3" t="s">
        <v>11</v>
      </c>
      <c r="O7" s="4" t="s">
        <v>12</v>
      </c>
      <c r="P7" s="4"/>
      <c r="Q7" s="3" t="s">
        <v>11</v>
      </c>
      <c r="R7" s="4" t="s">
        <v>12</v>
      </c>
      <c r="S7" s="110"/>
      <c r="T7" s="3" t="s">
        <v>11</v>
      </c>
      <c r="U7" s="4" t="s">
        <v>12</v>
      </c>
      <c r="V7" s="4"/>
      <c r="W7" s="3" t="s">
        <v>11</v>
      </c>
      <c r="X7" s="4" t="s">
        <v>12</v>
      </c>
      <c r="Y7" s="110"/>
      <c r="Z7" s="3" t="s">
        <v>11</v>
      </c>
      <c r="AA7" s="4" t="s">
        <v>12</v>
      </c>
      <c r="AB7" s="4"/>
      <c r="AC7" s="3" t="s">
        <v>11</v>
      </c>
      <c r="AD7" s="4" t="s">
        <v>12</v>
      </c>
      <c r="AE7" s="93"/>
      <c r="AF7" s="3" t="s">
        <v>11</v>
      </c>
      <c r="AG7" s="4" t="s">
        <v>12</v>
      </c>
      <c r="AH7" s="3" t="s">
        <v>11</v>
      </c>
      <c r="AI7" s="36" t="s">
        <v>12</v>
      </c>
    </row>
    <row r="8" spans="1:56" s="12" customFormat="1" ht="15" thickBot="1">
      <c r="A8" s="30">
        <v>1</v>
      </c>
      <c r="B8" s="31">
        <v>2</v>
      </c>
      <c r="C8" s="32">
        <v>3</v>
      </c>
      <c r="D8" s="30">
        <v>4</v>
      </c>
      <c r="E8" s="30">
        <v>5</v>
      </c>
      <c r="F8" s="31">
        <v>6</v>
      </c>
      <c r="G8" s="30">
        <v>7</v>
      </c>
      <c r="H8" s="31">
        <v>8</v>
      </c>
      <c r="I8" s="30">
        <v>9</v>
      </c>
      <c r="J8" s="33"/>
      <c r="K8" s="31">
        <v>10</v>
      </c>
      <c r="L8" s="30">
        <v>11</v>
      </c>
      <c r="M8" s="45">
        <v>12</v>
      </c>
      <c r="N8" s="30">
        <v>13</v>
      </c>
      <c r="O8" s="31">
        <v>14</v>
      </c>
      <c r="P8" s="34"/>
      <c r="Q8" s="30">
        <v>15</v>
      </c>
      <c r="R8" s="31">
        <v>16</v>
      </c>
      <c r="S8" s="43">
        <v>17</v>
      </c>
      <c r="T8" s="31">
        <v>18</v>
      </c>
      <c r="U8" s="30">
        <v>19</v>
      </c>
      <c r="V8" s="34"/>
      <c r="W8" s="31">
        <v>20</v>
      </c>
      <c r="X8" s="30">
        <v>21</v>
      </c>
      <c r="Y8" s="45">
        <v>22</v>
      </c>
      <c r="Z8" s="30">
        <v>23</v>
      </c>
      <c r="AA8" s="31">
        <v>24</v>
      </c>
      <c r="AB8" s="34"/>
      <c r="AC8" s="30">
        <v>25</v>
      </c>
      <c r="AD8" s="31">
        <v>26</v>
      </c>
      <c r="AE8" s="43">
        <v>27</v>
      </c>
      <c r="AF8" s="31">
        <v>28</v>
      </c>
      <c r="AG8" s="30">
        <v>29</v>
      </c>
      <c r="AH8" s="31">
        <v>30</v>
      </c>
      <c r="AI8" s="32">
        <v>31</v>
      </c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</row>
    <row r="9" spans="1:56" s="9" customFormat="1" ht="27" customHeight="1">
      <c r="A9" s="106">
        <v>1</v>
      </c>
      <c r="B9" s="106" t="s">
        <v>30</v>
      </c>
      <c r="D9" s="9">
        <f>E9+F9</f>
        <v>7809.46</v>
      </c>
      <c r="E9" s="9">
        <v>7592.8</v>
      </c>
      <c r="F9" s="9">
        <v>216.66</v>
      </c>
      <c r="G9" s="9" t="s">
        <v>13</v>
      </c>
      <c r="H9" s="23">
        <v>446</v>
      </c>
      <c r="I9" s="23">
        <v>77.28</v>
      </c>
      <c r="J9" s="17">
        <f>I9/H9</f>
        <v>0.17327354260089686</v>
      </c>
      <c r="K9" s="23">
        <v>0</v>
      </c>
      <c r="L9" s="23">
        <v>0</v>
      </c>
      <c r="M9" s="44">
        <f>I9+L9</f>
        <v>77.28</v>
      </c>
      <c r="N9" s="23">
        <v>369</v>
      </c>
      <c r="O9" s="23">
        <v>180.2</v>
      </c>
      <c r="P9" s="17">
        <f>O9/N9</f>
        <v>0.48834688346883465</v>
      </c>
      <c r="Q9" s="23">
        <v>0</v>
      </c>
      <c r="R9" s="23">
        <v>0</v>
      </c>
      <c r="S9" s="44">
        <f>O9+R9</f>
        <v>180.2</v>
      </c>
      <c r="T9" s="23">
        <v>276</v>
      </c>
      <c r="U9" s="23">
        <v>254.15</v>
      </c>
      <c r="V9" s="23" t="e">
        <v>#DIV/0!</v>
      </c>
      <c r="W9" s="23">
        <v>0</v>
      </c>
      <c r="X9" s="23">
        <v>0</v>
      </c>
      <c r="Y9" s="44">
        <f>U9+X9</f>
        <v>254.15</v>
      </c>
      <c r="Z9" s="23">
        <v>78</v>
      </c>
      <c r="AA9" s="23">
        <v>464.577</v>
      </c>
      <c r="AB9" s="23" t="e">
        <v>#DIV/0!</v>
      </c>
      <c r="AC9" s="23">
        <v>0</v>
      </c>
      <c r="AD9" s="23">
        <v>0</v>
      </c>
      <c r="AE9" s="44">
        <f>AA9+AD9</f>
        <v>464.577</v>
      </c>
      <c r="AF9" s="23">
        <f>H9+N9+T9+Z9</f>
        <v>1169</v>
      </c>
      <c r="AG9" s="23">
        <f>I9+O9+U9+AA9</f>
        <v>976.20699999999999</v>
      </c>
      <c r="AH9" s="23">
        <f>K9+Q9+W9+AC9</f>
        <v>0</v>
      </c>
      <c r="AI9" s="37">
        <f>L9+R9+X9+AD9</f>
        <v>0</v>
      </c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</row>
    <row r="10" spans="1:56" s="9" customFormat="1">
      <c r="A10" s="107"/>
      <c r="B10" s="107"/>
      <c r="G10" s="9" t="s">
        <v>14</v>
      </c>
      <c r="H10" s="23">
        <v>0</v>
      </c>
      <c r="I10" s="23">
        <v>0</v>
      </c>
      <c r="J10" s="35" t="e">
        <v>#DIV/0!</v>
      </c>
      <c r="K10" s="23">
        <v>0</v>
      </c>
      <c r="L10" s="23">
        <v>0</v>
      </c>
      <c r="M10" s="44">
        <f t="shared" ref="M10:M13" si="0">I10+L10</f>
        <v>0</v>
      </c>
      <c r="N10" s="23">
        <v>0</v>
      </c>
      <c r="O10" s="23">
        <v>0</v>
      </c>
      <c r="P10" s="23" t="e">
        <v>#DIV/0!</v>
      </c>
      <c r="Q10" s="23">
        <v>0</v>
      </c>
      <c r="R10" s="23">
        <v>0</v>
      </c>
      <c r="S10" s="44">
        <f t="shared" ref="S10:S13" si="1">O10+R10</f>
        <v>0</v>
      </c>
      <c r="T10" s="23">
        <v>0</v>
      </c>
      <c r="U10" s="23">
        <v>0</v>
      </c>
      <c r="V10" s="23" t="e">
        <v>#DIV/0!</v>
      </c>
      <c r="W10" s="23">
        <v>0</v>
      </c>
      <c r="X10" s="23">
        <v>0</v>
      </c>
      <c r="Y10" s="44">
        <f t="shared" ref="Y10:Y13" si="2">U10+X10</f>
        <v>0</v>
      </c>
      <c r="Z10" s="23">
        <v>0</v>
      </c>
      <c r="AA10" s="23">
        <v>0</v>
      </c>
      <c r="AB10" s="23" t="e">
        <v>#DIV/0!</v>
      </c>
      <c r="AC10" s="23">
        <v>0</v>
      </c>
      <c r="AD10" s="23">
        <v>0</v>
      </c>
      <c r="AE10" s="44">
        <f t="shared" ref="AE10:AE13" si="3">AA10+AD10</f>
        <v>0</v>
      </c>
      <c r="AF10" s="23">
        <f t="shared" ref="AF10:AF13" si="4">H10+N10+T10+Z10</f>
        <v>0</v>
      </c>
      <c r="AG10" s="9">
        <f t="shared" ref="AG10:AG13" si="5">I10+O10+U10+AA10</f>
        <v>0</v>
      </c>
      <c r="AH10" s="23">
        <f t="shared" ref="AH10:AH13" si="6">K10+Q10+W10+AC10</f>
        <v>0</v>
      </c>
      <c r="AI10" s="37">
        <f t="shared" ref="AI10:AI13" si="7">L10+R10+X10+AD10</f>
        <v>0</v>
      </c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</row>
    <row r="11" spans="1:56" s="9" customFormat="1">
      <c r="A11" s="107"/>
      <c r="B11" s="107"/>
      <c r="G11" s="9" t="s">
        <v>15</v>
      </c>
      <c r="H11" s="23">
        <v>0</v>
      </c>
      <c r="I11" s="23">
        <v>0</v>
      </c>
      <c r="J11" s="35" t="e">
        <v>#DIV/0!</v>
      </c>
      <c r="K11" s="23">
        <v>0</v>
      </c>
      <c r="L11" s="23">
        <v>0</v>
      </c>
      <c r="M11" s="44">
        <f t="shared" si="0"/>
        <v>0</v>
      </c>
      <c r="N11" s="23">
        <v>0</v>
      </c>
      <c r="O11" s="23">
        <v>0</v>
      </c>
      <c r="P11" s="23" t="e">
        <v>#DIV/0!</v>
      </c>
      <c r="Q11" s="23">
        <v>0</v>
      </c>
      <c r="R11" s="23">
        <v>0</v>
      </c>
      <c r="S11" s="44">
        <f t="shared" si="1"/>
        <v>0</v>
      </c>
      <c r="T11" s="23">
        <v>0</v>
      </c>
      <c r="U11" s="23">
        <v>0</v>
      </c>
      <c r="V11" s="23" t="e">
        <v>#DIV/0!</v>
      </c>
      <c r="W11" s="23">
        <v>0</v>
      </c>
      <c r="X11" s="23">
        <v>0</v>
      </c>
      <c r="Y11" s="44">
        <f t="shared" si="2"/>
        <v>0</v>
      </c>
      <c r="Z11" s="23">
        <v>0</v>
      </c>
      <c r="AA11" s="23">
        <v>0</v>
      </c>
      <c r="AB11" s="23" t="e">
        <v>#DIV/0!</v>
      </c>
      <c r="AC11" s="23">
        <v>0</v>
      </c>
      <c r="AD11" s="23">
        <v>0</v>
      </c>
      <c r="AE11" s="44">
        <f t="shared" si="3"/>
        <v>0</v>
      </c>
      <c r="AF11" s="23">
        <f t="shared" si="4"/>
        <v>0</v>
      </c>
      <c r="AG11" s="9">
        <f t="shared" si="5"/>
        <v>0</v>
      </c>
      <c r="AH11" s="23">
        <f t="shared" si="6"/>
        <v>0</v>
      </c>
      <c r="AI11" s="37">
        <f t="shared" si="7"/>
        <v>0</v>
      </c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</row>
    <row r="12" spans="1:56" s="9" customFormat="1">
      <c r="A12" s="107"/>
      <c r="B12" s="107"/>
      <c r="G12" s="9" t="s">
        <v>16</v>
      </c>
      <c r="H12" s="23">
        <v>0</v>
      </c>
      <c r="I12" s="23">
        <v>0</v>
      </c>
      <c r="J12" s="35" t="e">
        <v>#DIV/0!</v>
      </c>
      <c r="K12" s="23">
        <v>0</v>
      </c>
      <c r="L12" s="23">
        <v>0</v>
      </c>
      <c r="M12" s="44">
        <f t="shared" si="0"/>
        <v>0</v>
      </c>
      <c r="N12" s="23">
        <v>0</v>
      </c>
      <c r="O12" s="23">
        <v>0</v>
      </c>
      <c r="P12" s="23" t="e">
        <v>#DIV/0!</v>
      </c>
      <c r="Q12" s="23">
        <v>0</v>
      </c>
      <c r="R12" s="23">
        <v>0</v>
      </c>
      <c r="S12" s="44">
        <f t="shared" si="1"/>
        <v>0</v>
      </c>
      <c r="T12" s="23">
        <v>0</v>
      </c>
      <c r="U12" s="23">
        <v>0</v>
      </c>
      <c r="V12" s="23" t="e">
        <v>#DIV/0!</v>
      </c>
      <c r="W12" s="23">
        <v>0</v>
      </c>
      <c r="X12" s="23">
        <v>0</v>
      </c>
      <c r="Y12" s="44">
        <f t="shared" si="2"/>
        <v>0</v>
      </c>
      <c r="Z12" s="23">
        <v>0</v>
      </c>
      <c r="AA12" s="23">
        <v>0</v>
      </c>
      <c r="AB12" s="23" t="e">
        <v>#DIV/0!</v>
      </c>
      <c r="AC12" s="23">
        <v>0</v>
      </c>
      <c r="AD12" s="23">
        <v>0</v>
      </c>
      <c r="AE12" s="44">
        <f t="shared" si="3"/>
        <v>0</v>
      </c>
      <c r="AF12" s="23">
        <f t="shared" si="4"/>
        <v>0</v>
      </c>
      <c r="AG12" s="9">
        <f t="shared" si="5"/>
        <v>0</v>
      </c>
      <c r="AH12" s="23">
        <f t="shared" si="6"/>
        <v>0</v>
      </c>
      <c r="AI12" s="37">
        <f t="shared" si="7"/>
        <v>0</v>
      </c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</row>
    <row r="13" spans="1:56" s="9" customFormat="1">
      <c r="A13" s="108"/>
      <c r="B13" s="108"/>
      <c r="G13" s="9" t="s">
        <v>17</v>
      </c>
      <c r="H13" s="23">
        <v>0</v>
      </c>
      <c r="I13" s="23">
        <v>0</v>
      </c>
      <c r="J13" s="35" t="e">
        <v>#DIV/0!</v>
      </c>
      <c r="K13" s="23">
        <v>0</v>
      </c>
      <c r="L13" s="23">
        <v>0</v>
      </c>
      <c r="M13" s="44">
        <f t="shared" si="0"/>
        <v>0</v>
      </c>
      <c r="N13" s="23">
        <v>0</v>
      </c>
      <c r="O13" s="23">
        <v>0</v>
      </c>
      <c r="P13" s="23" t="e">
        <v>#DIV/0!</v>
      </c>
      <c r="Q13" s="23">
        <v>0</v>
      </c>
      <c r="R13" s="23">
        <v>0</v>
      </c>
      <c r="S13" s="44">
        <f t="shared" si="1"/>
        <v>0</v>
      </c>
      <c r="T13" s="23">
        <v>0</v>
      </c>
      <c r="U13" s="23">
        <v>0</v>
      </c>
      <c r="V13" s="23" t="e">
        <v>#DIV/0!</v>
      </c>
      <c r="W13" s="23">
        <v>0</v>
      </c>
      <c r="X13" s="23">
        <v>0</v>
      </c>
      <c r="Y13" s="44">
        <f t="shared" si="2"/>
        <v>0</v>
      </c>
      <c r="Z13" s="23">
        <v>0</v>
      </c>
      <c r="AA13" s="23">
        <v>0</v>
      </c>
      <c r="AB13" s="23" t="e">
        <v>#DIV/0!</v>
      </c>
      <c r="AC13" s="23">
        <v>0</v>
      </c>
      <c r="AD13" s="23">
        <v>0</v>
      </c>
      <c r="AE13" s="44">
        <f t="shared" si="3"/>
        <v>0</v>
      </c>
      <c r="AF13" s="23">
        <f t="shared" si="4"/>
        <v>0</v>
      </c>
      <c r="AG13" s="9">
        <f t="shared" si="5"/>
        <v>0</v>
      </c>
      <c r="AH13" s="23">
        <f t="shared" si="6"/>
        <v>0</v>
      </c>
      <c r="AI13" s="37">
        <f t="shared" si="7"/>
        <v>0</v>
      </c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</row>
    <row r="14" spans="1:56" s="40" customFormat="1" ht="23.25" customHeight="1" thickBot="1">
      <c r="A14" s="119" t="s">
        <v>5</v>
      </c>
      <c r="B14" s="120"/>
      <c r="C14" s="120"/>
      <c r="D14" s="120"/>
      <c r="E14" s="120"/>
      <c r="F14" s="121"/>
      <c r="H14" s="25">
        <f>SUM(H9:H13)</f>
        <v>446</v>
      </c>
      <c r="I14" s="25">
        <f t="shared" ref="I14:AI14" si="8">SUM(I9:I13)</f>
        <v>77.28</v>
      </c>
      <c r="J14" s="25" t="e">
        <f t="shared" si="8"/>
        <v>#DIV/0!</v>
      </c>
      <c r="K14" s="25">
        <f t="shared" si="8"/>
        <v>0</v>
      </c>
      <c r="L14" s="25">
        <f t="shared" si="8"/>
        <v>0</v>
      </c>
      <c r="M14" s="25">
        <f t="shared" si="8"/>
        <v>77.28</v>
      </c>
      <c r="N14" s="25">
        <f t="shared" si="8"/>
        <v>369</v>
      </c>
      <c r="O14" s="25">
        <f t="shared" si="8"/>
        <v>180.2</v>
      </c>
      <c r="P14" s="25" t="e">
        <f t="shared" si="8"/>
        <v>#DIV/0!</v>
      </c>
      <c r="Q14" s="25">
        <f t="shared" si="8"/>
        <v>0</v>
      </c>
      <c r="R14" s="25">
        <f t="shared" si="8"/>
        <v>0</v>
      </c>
      <c r="S14" s="25">
        <f t="shared" si="8"/>
        <v>180.2</v>
      </c>
      <c r="T14" s="25">
        <f t="shared" si="8"/>
        <v>276</v>
      </c>
      <c r="U14" s="25">
        <f t="shared" si="8"/>
        <v>254.15</v>
      </c>
      <c r="V14" s="25" t="e">
        <f t="shared" si="8"/>
        <v>#DIV/0!</v>
      </c>
      <c r="W14" s="25">
        <f t="shared" si="8"/>
        <v>0</v>
      </c>
      <c r="X14" s="25">
        <f t="shared" si="8"/>
        <v>0</v>
      </c>
      <c r="Y14" s="25">
        <f t="shared" si="8"/>
        <v>254.15</v>
      </c>
      <c r="Z14" s="25">
        <f t="shared" si="8"/>
        <v>78</v>
      </c>
      <c r="AA14" s="25">
        <f t="shared" si="8"/>
        <v>464.577</v>
      </c>
      <c r="AB14" s="25" t="e">
        <f t="shared" si="8"/>
        <v>#DIV/0!</v>
      </c>
      <c r="AC14" s="25">
        <f t="shared" si="8"/>
        <v>0</v>
      </c>
      <c r="AD14" s="25">
        <f t="shared" si="8"/>
        <v>0</v>
      </c>
      <c r="AE14" s="25">
        <f t="shared" si="8"/>
        <v>464.577</v>
      </c>
      <c r="AF14" s="25">
        <f t="shared" si="8"/>
        <v>1169</v>
      </c>
      <c r="AG14" s="9">
        <f>SUM(AG9:AG13)</f>
        <v>976.20699999999999</v>
      </c>
      <c r="AH14" s="25">
        <f t="shared" si="8"/>
        <v>0</v>
      </c>
      <c r="AI14" s="25">
        <f t="shared" si="8"/>
        <v>0</v>
      </c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</row>
    <row r="15" spans="1:56" ht="15" thickBot="1">
      <c r="A15" s="113">
        <v>2</v>
      </c>
      <c r="B15" s="113" t="s">
        <v>31</v>
      </c>
      <c r="C15" s="113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D15" s="9">
        <f>E15+F15</f>
        <v>16101.88</v>
      </c>
      <c r="E15" s="17">
        <v>15464.32</v>
      </c>
      <c r="F15" s="17">
        <v>637.55999999999995</v>
      </c>
      <c r="G15" s="5" t="s">
        <v>13</v>
      </c>
      <c r="H15" s="17">
        <v>548</v>
      </c>
      <c r="I15" s="17">
        <v>105.9</v>
      </c>
      <c r="J15" s="17">
        <f>I15/H15</f>
        <v>0.19324817518248177</v>
      </c>
      <c r="K15" s="17">
        <v>0</v>
      </c>
      <c r="L15" s="17">
        <v>0</v>
      </c>
      <c r="M15" s="44">
        <f t="shared" ref="M15:M19" si="9">I15+L15</f>
        <v>105.9</v>
      </c>
      <c r="N15" s="17"/>
      <c r="O15" s="17"/>
      <c r="P15" s="17" t="e">
        <f>O15/N15</f>
        <v>#DIV/0!</v>
      </c>
      <c r="Q15" s="17">
        <v>0</v>
      </c>
      <c r="R15" s="17">
        <v>0</v>
      </c>
      <c r="S15" s="44">
        <f>O15+R15</f>
        <v>0</v>
      </c>
      <c r="T15" s="17">
        <v>343</v>
      </c>
      <c r="U15" s="17">
        <v>270</v>
      </c>
      <c r="V15" s="17">
        <f>U15/T15</f>
        <v>0.78717201166180761</v>
      </c>
      <c r="W15" s="17">
        <v>5</v>
      </c>
      <c r="X15" s="17">
        <v>2.6</v>
      </c>
      <c r="Y15" s="44">
        <f t="shared" ref="Y15:Y19" si="10">U15+X15</f>
        <v>272.60000000000002</v>
      </c>
      <c r="Z15" s="17">
        <v>542</v>
      </c>
      <c r="AA15" s="17">
        <v>814</v>
      </c>
      <c r="AB15" s="17">
        <f>AA15/Z15</f>
        <v>1.5018450184501846</v>
      </c>
      <c r="AC15" s="17"/>
      <c r="AD15" s="17"/>
      <c r="AE15" s="44">
        <f t="shared" ref="AE15:AE19" si="11">AA15+AD15</f>
        <v>814</v>
      </c>
      <c r="AF15" s="23">
        <f>H15+N15+T15+Z15</f>
        <v>1433</v>
      </c>
      <c r="AG15" s="9">
        <f t="shared" ref="AG15:AG19" si="12">I15+O15+U15+AA15</f>
        <v>1189.9000000000001</v>
      </c>
      <c r="AH15" s="23">
        <f>K15+Q15+W15+AC15</f>
        <v>5</v>
      </c>
      <c r="AI15" s="37">
        <f>L15+R15+X15+AD15</f>
        <v>2.6</v>
      </c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</row>
    <row r="16" spans="1:56" ht="15" thickBot="1">
      <c r="A16" s="116"/>
      <c r="B16" s="114"/>
      <c r="C16" s="116"/>
      <c r="D16" s="18"/>
      <c r="E16" s="18"/>
      <c r="F16" s="18"/>
      <c r="G16" s="5" t="s">
        <v>14</v>
      </c>
      <c r="H16" s="17"/>
      <c r="I16" s="17"/>
      <c r="J16" s="17" t="e">
        <f>I16/H16</f>
        <v>#DIV/0!</v>
      </c>
      <c r="K16" s="17">
        <v>0</v>
      </c>
      <c r="L16" s="17">
        <v>0</v>
      </c>
      <c r="M16" s="44">
        <f t="shared" si="9"/>
        <v>0</v>
      </c>
      <c r="N16" s="17"/>
      <c r="O16" s="17"/>
      <c r="P16" s="17" t="e">
        <v>#DIV/0!</v>
      </c>
      <c r="Q16" s="17">
        <v>0</v>
      </c>
      <c r="R16" s="17">
        <v>0</v>
      </c>
      <c r="S16" s="44">
        <f t="shared" ref="S16:S19" si="13">O16+R16</f>
        <v>0</v>
      </c>
      <c r="T16" s="17"/>
      <c r="U16" s="17"/>
      <c r="V16" s="17" t="e">
        <v>#DIV/0!</v>
      </c>
      <c r="W16" s="17">
        <v>0</v>
      </c>
      <c r="X16" s="17">
        <v>0</v>
      </c>
      <c r="Y16" s="44">
        <f t="shared" si="10"/>
        <v>0</v>
      </c>
      <c r="Z16" s="17"/>
      <c r="AA16" s="17"/>
      <c r="AB16" s="17" t="e">
        <f>AA16/Z16</f>
        <v>#DIV/0!</v>
      </c>
      <c r="AC16" s="17">
        <v>0</v>
      </c>
      <c r="AD16" s="17">
        <v>0</v>
      </c>
      <c r="AE16" s="44">
        <f t="shared" si="11"/>
        <v>0</v>
      </c>
      <c r="AF16" s="17">
        <v>68</v>
      </c>
      <c r="AG16" s="9">
        <f t="shared" si="12"/>
        <v>0</v>
      </c>
      <c r="AH16" s="17">
        <v>0</v>
      </c>
      <c r="AI16" s="37">
        <f t="shared" ref="AI16:AI19" si="14">L16+R16+X16+AD16</f>
        <v>0</v>
      </c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</row>
    <row r="17" spans="1:56" ht="17.25" thickBot="1">
      <c r="A17" s="116"/>
      <c r="B17" s="114"/>
      <c r="C17" s="116"/>
      <c r="D17" s="18"/>
      <c r="E17" s="18"/>
      <c r="F17" s="18"/>
      <c r="G17" s="5" t="s">
        <v>15</v>
      </c>
      <c r="H17" s="17">
        <v>0</v>
      </c>
      <c r="I17" s="17">
        <v>0</v>
      </c>
      <c r="J17" s="6"/>
      <c r="K17" s="17">
        <v>0</v>
      </c>
      <c r="L17" s="17">
        <v>0</v>
      </c>
      <c r="M17" s="44">
        <f t="shared" si="9"/>
        <v>0</v>
      </c>
      <c r="N17" s="17">
        <v>0</v>
      </c>
      <c r="O17" s="17">
        <v>0</v>
      </c>
      <c r="P17" s="17" t="e">
        <v>#DIV/0!</v>
      </c>
      <c r="Q17" s="17">
        <v>0</v>
      </c>
      <c r="R17" s="17">
        <v>0</v>
      </c>
      <c r="S17" s="44">
        <f t="shared" si="13"/>
        <v>0</v>
      </c>
      <c r="T17" s="17">
        <v>0</v>
      </c>
      <c r="U17" s="17">
        <v>0</v>
      </c>
      <c r="V17" s="17" t="e">
        <v>#DIV/0!</v>
      </c>
      <c r="W17" s="17">
        <v>0</v>
      </c>
      <c r="X17" s="17">
        <v>0</v>
      </c>
      <c r="Y17" s="44">
        <f t="shared" si="10"/>
        <v>0</v>
      </c>
      <c r="Z17" s="17">
        <v>0</v>
      </c>
      <c r="AA17" s="17">
        <v>0</v>
      </c>
      <c r="AB17" s="17" t="e">
        <v>#DIV/0!</v>
      </c>
      <c r="AC17" s="17">
        <v>0</v>
      </c>
      <c r="AD17" s="17">
        <v>0</v>
      </c>
      <c r="AE17" s="44">
        <f t="shared" si="11"/>
        <v>0</v>
      </c>
      <c r="AF17" s="17">
        <v>0</v>
      </c>
      <c r="AG17" s="9">
        <f t="shared" si="12"/>
        <v>0</v>
      </c>
      <c r="AH17" s="17">
        <v>0</v>
      </c>
      <c r="AI17" s="37">
        <f t="shared" si="14"/>
        <v>0</v>
      </c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</row>
    <row r="18" spans="1:56" ht="17.25" thickBot="1">
      <c r="A18" s="116"/>
      <c r="B18" s="114"/>
      <c r="C18" s="116"/>
      <c r="D18" s="18"/>
      <c r="E18" s="18"/>
      <c r="F18" s="18"/>
      <c r="G18" s="5" t="s">
        <v>16</v>
      </c>
      <c r="H18" s="17">
        <v>0</v>
      </c>
      <c r="I18" s="17">
        <v>0</v>
      </c>
      <c r="J18" s="6"/>
      <c r="K18" s="17">
        <v>0</v>
      </c>
      <c r="L18" s="17">
        <v>0</v>
      </c>
      <c r="M18" s="44">
        <f t="shared" si="9"/>
        <v>0</v>
      </c>
      <c r="N18" s="17">
        <v>0</v>
      </c>
      <c r="O18" s="17">
        <v>0</v>
      </c>
      <c r="P18" s="17" t="e">
        <v>#DIV/0!</v>
      </c>
      <c r="Q18" s="17">
        <v>0</v>
      </c>
      <c r="R18" s="17">
        <v>0</v>
      </c>
      <c r="S18" s="44">
        <f t="shared" si="13"/>
        <v>0</v>
      </c>
      <c r="T18" s="17">
        <v>0</v>
      </c>
      <c r="U18" s="17">
        <v>0</v>
      </c>
      <c r="V18" s="17" t="e">
        <v>#DIV/0!</v>
      </c>
      <c r="W18" s="17">
        <v>0</v>
      </c>
      <c r="X18" s="17">
        <v>0</v>
      </c>
      <c r="Y18" s="44">
        <f t="shared" si="10"/>
        <v>0</v>
      </c>
      <c r="Z18" s="17">
        <v>0</v>
      </c>
      <c r="AA18" s="17">
        <v>0</v>
      </c>
      <c r="AB18" s="17" t="e">
        <v>#DIV/0!</v>
      </c>
      <c r="AC18" s="17">
        <v>0</v>
      </c>
      <c r="AD18" s="17">
        <v>0</v>
      </c>
      <c r="AE18" s="44">
        <f t="shared" si="11"/>
        <v>0</v>
      </c>
      <c r="AF18" s="17">
        <v>0</v>
      </c>
      <c r="AG18" s="9">
        <f t="shared" si="12"/>
        <v>0</v>
      </c>
      <c r="AH18" s="17">
        <v>0</v>
      </c>
      <c r="AI18" s="37">
        <f t="shared" si="14"/>
        <v>0</v>
      </c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</row>
    <row r="19" spans="1:56" ht="17.25" thickBot="1">
      <c r="A19" s="116"/>
      <c r="B19" s="115"/>
      <c r="C19" s="116"/>
      <c r="D19" s="19"/>
      <c r="E19" s="19"/>
      <c r="F19" s="19"/>
      <c r="G19" s="7" t="s">
        <v>17</v>
      </c>
      <c r="H19" s="17">
        <v>0</v>
      </c>
      <c r="I19" s="17">
        <v>0</v>
      </c>
      <c r="J19" s="6"/>
      <c r="K19" s="17">
        <v>0</v>
      </c>
      <c r="L19" s="17">
        <v>0</v>
      </c>
      <c r="M19" s="44">
        <f t="shared" si="9"/>
        <v>0</v>
      </c>
      <c r="N19" s="17">
        <v>0</v>
      </c>
      <c r="O19" s="17">
        <v>0</v>
      </c>
      <c r="P19" s="17" t="e">
        <v>#DIV/0!</v>
      </c>
      <c r="Q19" s="17">
        <v>0</v>
      </c>
      <c r="R19" s="17">
        <v>0</v>
      </c>
      <c r="S19" s="44">
        <f t="shared" si="13"/>
        <v>0</v>
      </c>
      <c r="T19" s="17">
        <v>0</v>
      </c>
      <c r="U19" s="17">
        <v>0</v>
      </c>
      <c r="V19" s="17" t="e">
        <v>#DIV/0!</v>
      </c>
      <c r="W19" s="17">
        <v>0</v>
      </c>
      <c r="X19" s="17">
        <v>0</v>
      </c>
      <c r="Y19" s="44">
        <f t="shared" si="10"/>
        <v>0</v>
      </c>
      <c r="Z19" s="17">
        <v>0</v>
      </c>
      <c r="AA19" s="17">
        <v>0</v>
      </c>
      <c r="AB19" s="17" t="e">
        <v>#DIV/0!</v>
      </c>
      <c r="AC19" s="17">
        <v>0</v>
      </c>
      <c r="AD19" s="17">
        <v>0</v>
      </c>
      <c r="AE19" s="44">
        <f t="shared" si="11"/>
        <v>0</v>
      </c>
      <c r="AF19" s="17">
        <v>0</v>
      </c>
      <c r="AG19" s="9">
        <f t="shared" si="12"/>
        <v>0</v>
      </c>
      <c r="AH19" s="17">
        <v>0</v>
      </c>
      <c r="AI19" s="37">
        <f t="shared" si="14"/>
        <v>0</v>
      </c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</row>
    <row r="20" spans="1:56" s="27" customFormat="1" ht="25.5" customHeight="1" thickBot="1">
      <c r="A20" s="117" t="s">
        <v>5</v>
      </c>
      <c r="B20" s="117"/>
      <c r="C20" s="117"/>
      <c r="D20" s="117"/>
      <c r="E20" s="117"/>
      <c r="F20" s="117"/>
      <c r="G20" s="118"/>
      <c r="H20" s="26">
        <f>SUM(H15:H19)</f>
        <v>548</v>
      </c>
      <c r="I20" s="26">
        <f t="shared" ref="I20:AI20" si="15">SUM(I15:I19)</f>
        <v>105.9</v>
      </c>
      <c r="J20" s="26" t="e">
        <f t="shared" si="15"/>
        <v>#DIV/0!</v>
      </c>
      <c r="K20" s="26">
        <f t="shared" si="15"/>
        <v>0</v>
      </c>
      <c r="L20" s="26">
        <f t="shared" si="15"/>
        <v>0</v>
      </c>
      <c r="M20" s="26">
        <f t="shared" si="15"/>
        <v>105.9</v>
      </c>
      <c r="N20" s="26">
        <f t="shared" si="15"/>
        <v>0</v>
      </c>
      <c r="O20" s="26">
        <f t="shared" si="15"/>
        <v>0</v>
      </c>
      <c r="P20" s="26" t="e">
        <f t="shared" si="15"/>
        <v>#DIV/0!</v>
      </c>
      <c r="Q20" s="26">
        <f t="shared" si="15"/>
        <v>0</v>
      </c>
      <c r="R20" s="26">
        <f t="shared" si="15"/>
        <v>0</v>
      </c>
      <c r="S20" s="26">
        <f t="shared" si="15"/>
        <v>0</v>
      </c>
      <c r="T20" s="26">
        <f t="shared" si="15"/>
        <v>343</v>
      </c>
      <c r="U20" s="26">
        <f t="shared" si="15"/>
        <v>270</v>
      </c>
      <c r="V20" s="26" t="e">
        <f t="shared" si="15"/>
        <v>#DIV/0!</v>
      </c>
      <c r="W20" s="26">
        <f t="shared" si="15"/>
        <v>5</v>
      </c>
      <c r="X20" s="26">
        <f t="shared" si="15"/>
        <v>2.6</v>
      </c>
      <c r="Y20" s="26">
        <f t="shared" si="15"/>
        <v>272.60000000000002</v>
      </c>
      <c r="Z20" s="26">
        <f t="shared" si="15"/>
        <v>542</v>
      </c>
      <c r="AA20" s="26">
        <f t="shared" si="15"/>
        <v>814</v>
      </c>
      <c r="AB20" s="26" t="e">
        <f t="shared" si="15"/>
        <v>#DIV/0!</v>
      </c>
      <c r="AC20" s="26">
        <f t="shared" si="15"/>
        <v>0</v>
      </c>
      <c r="AD20" s="26">
        <f t="shared" si="15"/>
        <v>0</v>
      </c>
      <c r="AE20" s="26">
        <f t="shared" si="15"/>
        <v>814</v>
      </c>
      <c r="AF20" s="26">
        <f t="shared" si="15"/>
        <v>1501</v>
      </c>
      <c r="AG20" s="9">
        <f>SUM(AG15:AG19)</f>
        <v>1189.9000000000001</v>
      </c>
      <c r="AH20" s="26">
        <f t="shared" si="15"/>
        <v>5</v>
      </c>
      <c r="AI20" s="26">
        <f t="shared" si="15"/>
        <v>2.6</v>
      </c>
    </row>
    <row r="21" spans="1:56" s="66" customFormat="1" ht="15" thickBot="1">
      <c r="A21" s="128">
        <v>3</v>
      </c>
      <c r="B21" s="128" t="s">
        <v>32</v>
      </c>
      <c r="C21" s="128" t="e">
        <f>#REF!+#REF!+#REF!+#REF!+#REF!+#REF!+#REF!+#REF!+#REF!+#REF!+#REF!+#REF!+#REF!+#REF!+#REF!+#REF!+#REF!+#REF!+#REF!+#REF!+#REF!+#REF!+#REF!+#REF!+#REF!+#REF!+#REF!+#REF!+#REF!+#REF!+#REF!+#REF!+#REF!+#REF!+#REF!+#REF!+#REF!+#REF!+#REF!+C9+#REF!+#REF!+#REF!+#REF!+#REF!+#REF!+#REF!+#REF!+#REF!+#REF!+#REF!+#REF!+#REF!+#REF!+#REF!+#REF!+#REF!+#REF!+#REF!+#REF!+#REF!+#REF!+#REF!+#REF!+#REF!+#REF!+#REF!+#REF!+#REF!+#REF!+#REF!+#REF!+#REF!+#REF!+#REF!+C15+#REF!+#REF!+#REF!+#REF!+#REF!+#REF!+#REF!+#REF!+#REF!+#REF!+#REF!+#REF!+#REF!+#REF!+#REF!+#REF!+#REF!+#REF!+#REF!+#REF!+#REF!</f>
        <v>#REF!</v>
      </c>
      <c r="D21" s="62">
        <f>E21+F21</f>
        <v>8549.0300000000007</v>
      </c>
      <c r="E21" s="51">
        <v>7203.43</v>
      </c>
      <c r="F21" s="51">
        <f>204.77+1140.83</f>
        <v>1345.6</v>
      </c>
      <c r="G21" s="63" t="s">
        <v>13</v>
      </c>
      <c r="H21" s="51">
        <v>178</v>
      </c>
      <c r="I21" s="51">
        <v>26</v>
      </c>
      <c r="J21" s="51">
        <f>I21/H21</f>
        <v>0.14606741573033707</v>
      </c>
      <c r="K21" s="51">
        <v>0</v>
      </c>
      <c r="L21" s="51">
        <v>0</v>
      </c>
      <c r="M21" s="64">
        <f t="shared" ref="M21:M25" si="16">I21+L21</f>
        <v>26</v>
      </c>
      <c r="N21" s="51">
        <v>799</v>
      </c>
      <c r="O21" s="51">
        <v>325</v>
      </c>
      <c r="P21" s="51">
        <f>O21/N21</f>
        <v>0.40675844806007511</v>
      </c>
      <c r="Q21" s="51">
        <v>5</v>
      </c>
      <c r="R21" s="51">
        <v>1.6</v>
      </c>
      <c r="S21" s="64">
        <f t="shared" ref="S21:S25" si="17">O21+R21</f>
        <v>326.60000000000002</v>
      </c>
      <c r="T21" s="51">
        <v>340</v>
      </c>
      <c r="U21" s="51">
        <v>296</v>
      </c>
      <c r="V21" s="51">
        <v>1.7229215456674472</v>
      </c>
      <c r="W21" s="51">
        <v>6</v>
      </c>
      <c r="X21" s="51">
        <v>3</v>
      </c>
      <c r="Y21" s="64">
        <f t="shared" ref="Y21:Y25" si="18">U21+X21</f>
        <v>299</v>
      </c>
      <c r="Z21" s="51">
        <v>84</v>
      </c>
      <c r="AA21" s="51">
        <v>126</v>
      </c>
      <c r="AB21" s="51">
        <v>6.4487179487179489</v>
      </c>
      <c r="AC21" s="51">
        <v>3</v>
      </c>
      <c r="AD21" s="51">
        <v>35</v>
      </c>
      <c r="AE21" s="64">
        <f t="shared" ref="AE21:AE25" si="19">AA21+AD21</f>
        <v>161</v>
      </c>
      <c r="AF21" s="23">
        <f>H21+N21+T21+Z21</f>
        <v>1401</v>
      </c>
      <c r="AG21" s="62">
        <f t="shared" ref="AG21:AG25" si="20">I21+O21+U21+AA21</f>
        <v>773</v>
      </c>
      <c r="AH21" s="23">
        <f>K21+Q21+W21+AC21</f>
        <v>14</v>
      </c>
      <c r="AI21" s="65">
        <f>L21+R21+X21+AD21</f>
        <v>39.6</v>
      </c>
    </row>
    <row r="22" spans="1:56" s="66" customFormat="1" ht="15" thickBot="1">
      <c r="A22" s="129"/>
      <c r="B22" s="131"/>
      <c r="C22" s="129"/>
      <c r="D22" s="67"/>
      <c r="E22" s="67"/>
      <c r="F22" s="67"/>
      <c r="G22" s="63" t="s">
        <v>14</v>
      </c>
      <c r="H22" s="51">
        <v>35</v>
      </c>
      <c r="I22" s="51">
        <v>6</v>
      </c>
      <c r="J22" s="51">
        <f t="shared" ref="J22:J25" si="21">I22/H22</f>
        <v>0.17142857142857143</v>
      </c>
      <c r="K22" s="51">
        <v>0</v>
      </c>
      <c r="L22" s="51">
        <v>0</v>
      </c>
      <c r="M22" s="64">
        <f t="shared" si="16"/>
        <v>6</v>
      </c>
      <c r="N22" s="51">
        <v>221</v>
      </c>
      <c r="O22" s="51">
        <v>80</v>
      </c>
      <c r="P22" s="51">
        <f t="shared" ref="P22:P25" si="22">O22/N22</f>
        <v>0.36199095022624433</v>
      </c>
      <c r="Q22" s="51">
        <v>0</v>
      </c>
      <c r="R22" s="51">
        <v>0</v>
      </c>
      <c r="S22" s="64">
        <f t="shared" si="17"/>
        <v>80</v>
      </c>
      <c r="T22" s="51">
        <v>112</v>
      </c>
      <c r="U22" s="51">
        <v>81</v>
      </c>
      <c r="V22" s="51" t="e">
        <v>#DIV/0!</v>
      </c>
      <c r="W22" s="51">
        <v>0</v>
      </c>
      <c r="X22" s="51">
        <v>0</v>
      </c>
      <c r="Y22" s="64">
        <f t="shared" si="18"/>
        <v>81</v>
      </c>
      <c r="Z22" s="51">
        <v>9</v>
      </c>
      <c r="AA22" s="51">
        <v>15</v>
      </c>
      <c r="AB22" s="51" t="e">
        <v>#DIV/0!</v>
      </c>
      <c r="AC22" s="51">
        <v>0</v>
      </c>
      <c r="AD22" s="51">
        <v>0</v>
      </c>
      <c r="AE22" s="64">
        <f t="shared" si="19"/>
        <v>15</v>
      </c>
      <c r="AF22" s="51">
        <v>99</v>
      </c>
      <c r="AG22" s="62">
        <f t="shared" si="20"/>
        <v>182</v>
      </c>
      <c r="AH22" s="51">
        <v>0</v>
      </c>
      <c r="AI22" s="65">
        <f t="shared" ref="AI22:AI25" si="23">L22+R22+X22+AD22</f>
        <v>0</v>
      </c>
    </row>
    <row r="23" spans="1:56" s="66" customFormat="1" ht="15" thickBot="1">
      <c r="A23" s="129"/>
      <c r="B23" s="131"/>
      <c r="C23" s="129"/>
      <c r="D23" s="67"/>
      <c r="E23" s="67"/>
      <c r="F23" s="67"/>
      <c r="G23" s="63" t="s">
        <v>15</v>
      </c>
      <c r="H23" s="51">
        <v>0</v>
      </c>
      <c r="I23" s="51">
        <v>0</v>
      </c>
      <c r="J23" s="51" t="e">
        <f t="shared" si="21"/>
        <v>#DIV/0!</v>
      </c>
      <c r="K23" s="51">
        <v>0</v>
      </c>
      <c r="L23" s="51">
        <v>0</v>
      </c>
      <c r="M23" s="64">
        <f t="shared" si="16"/>
        <v>0</v>
      </c>
      <c r="N23" s="51">
        <v>0</v>
      </c>
      <c r="O23" s="51">
        <v>0</v>
      </c>
      <c r="P23" s="51" t="e">
        <f t="shared" si="22"/>
        <v>#DIV/0!</v>
      </c>
      <c r="Q23" s="51">
        <v>0</v>
      </c>
      <c r="R23" s="51">
        <v>0</v>
      </c>
      <c r="S23" s="64">
        <f t="shared" si="17"/>
        <v>0</v>
      </c>
      <c r="T23" s="51">
        <v>0</v>
      </c>
      <c r="U23" s="51">
        <v>0</v>
      </c>
      <c r="V23" s="51" t="e">
        <v>#DIV/0!</v>
      </c>
      <c r="W23" s="51">
        <v>0</v>
      </c>
      <c r="X23" s="51">
        <v>0</v>
      </c>
      <c r="Y23" s="64">
        <f t="shared" si="18"/>
        <v>0</v>
      </c>
      <c r="Z23" s="51">
        <v>0</v>
      </c>
      <c r="AA23" s="51">
        <v>0</v>
      </c>
      <c r="AB23" s="51" t="e">
        <v>#DIV/0!</v>
      </c>
      <c r="AC23" s="51">
        <v>0</v>
      </c>
      <c r="AD23" s="51">
        <v>0</v>
      </c>
      <c r="AE23" s="64">
        <f t="shared" si="19"/>
        <v>0</v>
      </c>
      <c r="AF23" s="51">
        <v>0</v>
      </c>
      <c r="AG23" s="62">
        <f t="shared" si="20"/>
        <v>0</v>
      </c>
      <c r="AH23" s="51">
        <v>0</v>
      </c>
      <c r="AI23" s="65">
        <f t="shared" si="23"/>
        <v>0</v>
      </c>
    </row>
    <row r="24" spans="1:56" s="66" customFormat="1" ht="15" thickBot="1">
      <c r="A24" s="129"/>
      <c r="B24" s="131"/>
      <c r="C24" s="129"/>
      <c r="D24" s="67"/>
      <c r="E24" s="67"/>
      <c r="F24" s="67"/>
      <c r="G24" s="63" t="s">
        <v>16</v>
      </c>
      <c r="H24" s="51">
        <v>0</v>
      </c>
      <c r="I24" s="51">
        <v>0</v>
      </c>
      <c r="J24" s="51" t="e">
        <f t="shared" si="21"/>
        <v>#DIV/0!</v>
      </c>
      <c r="K24" s="51">
        <v>0</v>
      </c>
      <c r="L24" s="51">
        <v>0</v>
      </c>
      <c r="M24" s="64">
        <f t="shared" si="16"/>
        <v>0</v>
      </c>
      <c r="N24" s="51">
        <v>0</v>
      </c>
      <c r="O24" s="51">
        <v>0</v>
      </c>
      <c r="P24" s="51" t="e">
        <f t="shared" si="22"/>
        <v>#DIV/0!</v>
      </c>
      <c r="Q24" s="51">
        <v>0</v>
      </c>
      <c r="R24" s="51">
        <v>0</v>
      </c>
      <c r="S24" s="64">
        <f t="shared" si="17"/>
        <v>0</v>
      </c>
      <c r="T24" s="51">
        <v>0</v>
      </c>
      <c r="U24" s="51">
        <v>0</v>
      </c>
      <c r="V24" s="51" t="e">
        <v>#DIV/0!</v>
      </c>
      <c r="W24" s="51">
        <v>0</v>
      </c>
      <c r="X24" s="51">
        <v>0</v>
      </c>
      <c r="Y24" s="64">
        <f t="shared" si="18"/>
        <v>0</v>
      </c>
      <c r="Z24" s="51">
        <v>0</v>
      </c>
      <c r="AA24" s="51">
        <v>0</v>
      </c>
      <c r="AB24" s="51" t="e">
        <v>#DIV/0!</v>
      </c>
      <c r="AC24" s="51">
        <v>0</v>
      </c>
      <c r="AD24" s="51">
        <v>0</v>
      </c>
      <c r="AE24" s="64">
        <f t="shared" si="19"/>
        <v>0</v>
      </c>
      <c r="AF24" s="51">
        <v>0</v>
      </c>
      <c r="AG24" s="62">
        <f t="shared" si="20"/>
        <v>0</v>
      </c>
      <c r="AH24" s="51">
        <v>0</v>
      </c>
      <c r="AI24" s="65">
        <f t="shared" si="23"/>
        <v>0</v>
      </c>
    </row>
    <row r="25" spans="1:56" s="66" customFormat="1" ht="15" thickBot="1">
      <c r="A25" s="129"/>
      <c r="B25" s="132"/>
      <c r="C25" s="129"/>
      <c r="D25" s="68"/>
      <c r="E25" s="68"/>
      <c r="F25" s="68"/>
      <c r="G25" s="69" t="s">
        <v>17</v>
      </c>
      <c r="H25" s="51">
        <v>0</v>
      </c>
      <c r="I25" s="51">
        <v>0</v>
      </c>
      <c r="J25" s="51" t="e">
        <f t="shared" si="21"/>
        <v>#DIV/0!</v>
      </c>
      <c r="K25" s="51">
        <v>0</v>
      </c>
      <c r="L25" s="51">
        <v>0</v>
      </c>
      <c r="M25" s="64">
        <f t="shared" si="16"/>
        <v>0</v>
      </c>
      <c r="N25" s="51">
        <v>0</v>
      </c>
      <c r="O25" s="51">
        <v>0</v>
      </c>
      <c r="P25" s="51" t="e">
        <f t="shared" si="22"/>
        <v>#DIV/0!</v>
      </c>
      <c r="Q25" s="51">
        <v>0</v>
      </c>
      <c r="R25" s="51">
        <v>0</v>
      </c>
      <c r="S25" s="64">
        <f t="shared" si="17"/>
        <v>0</v>
      </c>
      <c r="T25" s="51">
        <v>0</v>
      </c>
      <c r="U25" s="51">
        <v>0</v>
      </c>
      <c r="V25" s="51" t="e">
        <v>#DIV/0!</v>
      </c>
      <c r="W25" s="51">
        <v>0</v>
      </c>
      <c r="X25" s="51">
        <v>0</v>
      </c>
      <c r="Y25" s="64">
        <f t="shared" si="18"/>
        <v>0</v>
      </c>
      <c r="Z25" s="51">
        <v>0</v>
      </c>
      <c r="AA25" s="51">
        <v>0</v>
      </c>
      <c r="AB25" s="51" t="e">
        <v>#DIV/0!</v>
      </c>
      <c r="AC25" s="51">
        <v>0</v>
      </c>
      <c r="AD25" s="51">
        <v>0</v>
      </c>
      <c r="AE25" s="64">
        <f t="shared" si="19"/>
        <v>0</v>
      </c>
      <c r="AF25" s="51">
        <v>0</v>
      </c>
      <c r="AG25" s="62">
        <f t="shared" si="20"/>
        <v>0</v>
      </c>
      <c r="AH25" s="51">
        <v>0</v>
      </c>
      <c r="AI25" s="65">
        <f t="shared" si="23"/>
        <v>0</v>
      </c>
    </row>
    <row r="26" spans="1:56" s="71" customFormat="1" ht="15" thickBot="1">
      <c r="A26" s="130"/>
      <c r="B26" s="133" t="s">
        <v>5</v>
      </c>
      <c r="C26" s="134"/>
      <c r="D26" s="134"/>
      <c r="E26" s="134"/>
      <c r="F26" s="134"/>
      <c r="G26" s="135"/>
      <c r="H26" s="70">
        <f>SUM(H21:H25)</f>
        <v>213</v>
      </c>
      <c r="I26" s="70">
        <f t="shared" ref="I26:AI26" si="24">SUM(I21:I25)</f>
        <v>32</v>
      </c>
      <c r="J26" s="70" t="e">
        <f t="shared" si="24"/>
        <v>#DIV/0!</v>
      </c>
      <c r="K26" s="70">
        <f t="shared" si="24"/>
        <v>0</v>
      </c>
      <c r="L26" s="70">
        <f t="shared" si="24"/>
        <v>0</v>
      </c>
      <c r="M26" s="70">
        <f t="shared" si="24"/>
        <v>32</v>
      </c>
      <c r="N26" s="70">
        <f t="shared" si="24"/>
        <v>1020</v>
      </c>
      <c r="O26" s="70">
        <f t="shared" si="24"/>
        <v>405</v>
      </c>
      <c r="P26" s="70" t="e">
        <f t="shared" si="24"/>
        <v>#DIV/0!</v>
      </c>
      <c r="Q26" s="70">
        <f t="shared" si="24"/>
        <v>5</v>
      </c>
      <c r="R26" s="70">
        <f t="shared" si="24"/>
        <v>1.6</v>
      </c>
      <c r="S26" s="70">
        <f t="shared" si="24"/>
        <v>406.6</v>
      </c>
      <c r="T26" s="70">
        <f t="shared" si="24"/>
        <v>452</v>
      </c>
      <c r="U26" s="70">
        <f t="shared" si="24"/>
        <v>377</v>
      </c>
      <c r="V26" s="70" t="e">
        <f t="shared" si="24"/>
        <v>#DIV/0!</v>
      </c>
      <c r="W26" s="70">
        <f t="shared" si="24"/>
        <v>6</v>
      </c>
      <c r="X26" s="70">
        <f t="shared" si="24"/>
        <v>3</v>
      </c>
      <c r="Y26" s="70">
        <f t="shared" si="24"/>
        <v>380</v>
      </c>
      <c r="Z26" s="70">
        <f t="shared" si="24"/>
        <v>93</v>
      </c>
      <c r="AA26" s="70">
        <f t="shared" si="24"/>
        <v>141</v>
      </c>
      <c r="AB26" s="70" t="e">
        <f t="shared" si="24"/>
        <v>#DIV/0!</v>
      </c>
      <c r="AC26" s="70">
        <f t="shared" si="24"/>
        <v>3</v>
      </c>
      <c r="AD26" s="70">
        <f t="shared" si="24"/>
        <v>35</v>
      </c>
      <c r="AE26" s="70">
        <f t="shared" si="24"/>
        <v>176</v>
      </c>
      <c r="AF26" s="70">
        <f t="shared" si="24"/>
        <v>1500</v>
      </c>
      <c r="AG26" s="9">
        <f>SUM(AG21:AG25)</f>
        <v>955</v>
      </c>
      <c r="AH26" s="70">
        <f t="shared" si="24"/>
        <v>14</v>
      </c>
      <c r="AI26" s="70">
        <f t="shared" si="24"/>
        <v>39.6</v>
      </c>
    </row>
    <row r="27" spans="1:56" ht="15" thickBot="1">
      <c r="A27" s="122">
        <v>4</v>
      </c>
      <c r="B27" s="113" t="s">
        <v>27</v>
      </c>
      <c r="C27" s="113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C3+C9+C15+C21</f>
        <v>#REF!</v>
      </c>
      <c r="D27" s="9">
        <f>E27+F27</f>
        <v>30655.760000000002</v>
      </c>
      <c r="E27" s="46">
        <v>15545.04</v>
      </c>
      <c r="F27" s="51">
        <v>15110.72</v>
      </c>
      <c r="G27" s="5" t="s">
        <v>13</v>
      </c>
      <c r="H27" s="17">
        <v>76</v>
      </c>
      <c r="I27" s="17">
        <v>9.33</v>
      </c>
      <c r="J27" s="17" t="e">
        <v>#DIV/0!</v>
      </c>
      <c r="K27" s="17">
        <v>0</v>
      </c>
      <c r="L27" s="17">
        <v>0</v>
      </c>
      <c r="M27" s="44">
        <f t="shared" ref="M27:M31" si="25">I27+L27</f>
        <v>9.33</v>
      </c>
      <c r="N27" s="17">
        <v>211</v>
      </c>
      <c r="O27" s="17">
        <v>98.87</v>
      </c>
      <c r="P27" s="17" t="e">
        <v>#DIV/0!</v>
      </c>
      <c r="Q27" s="17">
        <v>0</v>
      </c>
      <c r="R27" s="17">
        <v>0</v>
      </c>
      <c r="S27" s="44">
        <f t="shared" ref="S27:S31" si="26">O27+R27</f>
        <v>98.87</v>
      </c>
      <c r="T27" s="17">
        <v>331</v>
      </c>
      <c r="U27" s="17">
        <v>273.18</v>
      </c>
      <c r="V27" s="17" t="e">
        <v>#DIV/0!</v>
      </c>
      <c r="W27" s="17">
        <v>4</v>
      </c>
      <c r="X27" s="17">
        <v>2.78</v>
      </c>
      <c r="Y27" s="44">
        <f t="shared" ref="Y27:Y31" si="27">U27+X27</f>
        <v>275.95999999999998</v>
      </c>
      <c r="Z27" s="17">
        <v>384</v>
      </c>
      <c r="AA27" s="17">
        <v>2543.65</v>
      </c>
      <c r="AB27" s="17" t="e">
        <v>#DIV/0!</v>
      </c>
      <c r="AC27" s="17">
        <v>18</v>
      </c>
      <c r="AD27" s="17">
        <v>998.69</v>
      </c>
      <c r="AE27" s="44">
        <f t="shared" ref="AE27:AE31" si="28">AA27+AD27</f>
        <v>3542.34</v>
      </c>
      <c r="AF27" s="23">
        <f>H27+N27+T27+Z27</f>
        <v>1002</v>
      </c>
      <c r="AG27" s="9">
        <f t="shared" ref="AG27:AG31" si="29">I27+O27+U27+AA27</f>
        <v>2925.03</v>
      </c>
      <c r="AH27" s="23">
        <f>K27+Q27+W27+AC27</f>
        <v>22</v>
      </c>
      <c r="AI27" s="37">
        <f>L27+R27+X27+AD27</f>
        <v>1001.47</v>
      </c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</row>
    <row r="28" spans="1:56" ht="15" thickBot="1">
      <c r="A28" s="123"/>
      <c r="B28" s="114"/>
      <c r="C28" s="116"/>
      <c r="D28" s="18"/>
      <c r="E28" s="18"/>
      <c r="F28" s="18"/>
      <c r="G28" s="5" t="s">
        <v>14</v>
      </c>
      <c r="H28" s="17">
        <v>0</v>
      </c>
      <c r="I28" s="17">
        <v>0</v>
      </c>
      <c r="J28" s="17" t="e">
        <v>#DIV/0!</v>
      </c>
      <c r="K28" s="17">
        <v>0</v>
      </c>
      <c r="L28" s="17">
        <v>0</v>
      </c>
      <c r="M28" s="44">
        <f t="shared" si="25"/>
        <v>0</v>
      </c>
      <c r="N28" s="17">
        <v>1</v>
      </c>
      <c r="O28" s="17">
        <v>0.39</v>
      </c>
      <c r="P28" s="17" t="e">
        <v>#DIV/0!</v>
      </c>
      <c r="Q28" s="17">
        <v>0</v>
      </c>
      <c r="R28" s="17">
        <v>0</v>
      </c>
      <c r="S28" s="44">
        <f t="shared" si="26"/>
        <v>0.39</v>
      </c>
      <c r="T28" s="17">
        <v>5</v>
      </c>
      <c r="U28" s="17">
        <v>4.4400000000000004</v>
      </c>
      <c r="V28" s="17" t="e">
        <v>#DIV/0!</v>
      </c>
      <c r="W28" s="17">
        <v>0</v>
      </c>
      <c r="X28" s="17">
        <v>0</v>
      </c>
      <c r="Y28" s="44">
        <f t="shared" si="27"/>
        <v>4.4400000000000004</v>
      </c>
      <c r="Z28" s="17">
        <v>7</v>
      </c>
      <c r="AA28" s="17">
        <v>34.15</v>
      </c>
      <c r="AB28" s="17" t="e">
        <v>#DIV/0!</v>
      </c>
      <c r="AC28" s="17">
        <v>0</v>
      </c>
      <c r="AD28" s="17">
        <v>0</v>
      </c>
      <c r="AE28" s="44">
        <f t="shared" si="28"/>
        <v>34.15</v>
      </c>
      <c r="AF28" s="17">
        <v>13</v>
      </c>
      <c r="AG28" s="9">
        <f t="shared" si="29"/>
        <v>38.979999999999997</v>
      </c>
      <c r="AH28" s="17">
        <v>0</v>
      </c>
      <c r="AI28" s="37">
        <f t="shared" ref="AI28:AI31" si="30">L28+R28+X28+AD28</f>
        <v>0</v>
      </c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</row>
    <row r="29" spans="1:56" ht="15" thickBot="1">
      <c r="A29" s="123"/>
      <c r="B29" s="114"/>
      <c r="C29" s="116"/>
      <c r="D29" s="18"/>
      <c r="E29" s="18"/>
      <c r="F29" s="18"/>
      <c r="G29" s="5" t="s">
        <v>15</v>
      </c>
      <c r="H29" s="17">
        <v>0</v>
      </c>
      <c r="I29" s="17">
        <v>0</v>
      </c>
      <c r="J29" s="17" t="e">
        <v>#DIV/0!</v>
      </c>
      <c r="K29" s="17">
        <v>0</v>
      </c>
      <c r="L29" s="17">
        <v>0</v>
      </c>
      <c r="M29" s="44">
        <f t="shared" si="25"/>
        <v>0</v>
      </c>
      <c r="N29" s="17">
        <v>0</v>
      </c>
      <c r="O29" s="17">
        <v>0</v>
      </c>
      <c r="P29" s="17" t="e">
        <v>#DIV/0!</v>
      </c>
      <c r="Q29" s="17">
        <v>0</v>
      </c>
      <c r="R29" s="17">
        <v>0</v>
      </c>
      <c r="S29" s="44">
        <f t="shared" si="26"/>
        <v>0</v>
      </c>
      <c r="T29" s="17">
        <v>0</v>
      </c>
      <c r="U29" s="17">
        <v>0</v>
      </c>
      <c r="V29" s="17" t="e">
        <v>#DIV/0!</v>
      </c>
      <c r="W29" s="17">
        <v>0</v>
      </c>
      <c r="X29" s="17">
        <v>0</v>
      </c>
      <c r="Y29" s="44">
        <f t="shared" si="27"/>
        <v>0</v>
      </c>
      <c r="Z29" s="17">
        <v>0</v>
      </c>
      <c r="AA29" s="17">
        <v>0</v>
      </c>
      <c r="AB29" s="17" t="e">
        <v>#DIV/0!</v>
      </c>
      <c r="AC29" s="17">
        <v>0</v>
      </c>
      <c r="AD29" s="17">
        <v>0</v>
      </c>
      <c r="AE29" s="44">
        <f t="shared" si="28"/>
        <v>0</v>
      </c>
      <c r="AF29" s="17">
        <v>0</v>
      </c>
      <c r="AG29" s="9">
        <f t="shared" si="29"/>
        <v>0</v>
      </c>
      <c r="AH29" s="17">
        <v>0</v>
      </c>
      <c r="AI29" s="37">
        <f t="shared" si="30"/>
        <v>0</v>
      </c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</row>
    <row r="30" spans="1:56" ht="15" thickBot="1">
      <c r="A30" s="123"/>
      <c r="B30" s="114"/>
      <c r="C30" s="116"/>
      <c r="D30" s="18"/>
      <c r="E30" s="18"/>
      <c r="F30" s="18"/>
      <c r="G30" s="5" t="s">
        <v>16</v>
      </c>
      <c r="H30" s="17">
        <v>0</v>
      </c>
      <c r="I30" s="17">
        <v>0</v>
      </c>
      <c r="J30" s="17" t="e">
        <v>#DIV/0!</v>
      </c>
      <c r="K30" s="17">
        <v>0</v>
      </c>
      <c r="L30" s="17">
        <v>0</v>
      </c>
      <c r="M30" s="44">
        <f t="shared" si="25"/>
        <v>0</v>
      </c>
      <c r="N30" s="17">
        <v>0</v>
      </c>
      <c r="O30" s="17">
        <v>0</v>
      </c>
      <c r="P30" s="17" t="e">
        <v>#DIV/0!</v>
      </c>
      <c r="Q30" s="17">
        <v>0</v>
      </c>
      <c r="R30" s="17">
        <v>0</v>
      </c>
      <c r="S30" s="44">
        <f t="shared" si="26"/>
        <v>0</v>
      </c>
      <c r="T30" s="17">
        <v>0</v>
      </c>
      <c r="U30" s="17">
        <v>0</v>
      </c>
      <c r="V30" s="17" t="e">
        <v>#DIV/0!</v>
      </c>
      <c r="W30" s="17">
        <v>0</v>
      </c>
      <c r="X30" s="17">
        <v>0</v>
      </c>
      <c r="Y30" s="44">
        <f t="shared" si="27"/>
        <v>0</v>
      </c>
      <c r="Z30" s="17">
        <v>0</v>
      </c>
      <c r="AA30" s="17">
        <v>0</v>
      </c>
      <c r="AB30" s="17" t="e">
        <v>#DIV/0!</v>
      </c>
      <c r="AC30" s="17">
        <v>0</v>
      </c>
      <c r="AD30" s="17">
        <v>0</v>
      </c>
      <c r="AE30" s="44">
        <f t="shared" si="28"/>
        <v>0</v>
      </c>
      <c r="AF30" s="17">
        <v>0</v>
      </c>
      <c r="AG30" s="9">
        <f t="shared" si="29"/>
        <v>0</v>
      </c>
      <c r="AH30" s="17">
        <v>0</v>
      </c>
      <c r="AI30" s="37">
        <f t="shared" si="30"/>
        <v>0</v>
      </c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</row>
    <row r="31" spans="1:56" ht="15" thickBot="1">
      <c r="A31" s="123"/>
      <c r="B31" s="115"/>
      <c r="C31" s="116"/>
      <c r="D31" s="19"/>
      <c r="E31" s="19"/>
      <c r="F31" s="19"/>
      <c r="G31" s="7" t="s">
        <v>17</v>
      </c>
      <c r="H31" s="17">
        <v>0</v>
      </c>
      <c r="I31" s="17">
        <v>0</v>
      </c>
      <c r="J31" s="17" t="e">
        <v>#DIV/0!</v>
      </c>
      <c r="K31" s="17">
        <v>0</v>
      </c>
      <c r="L31" s="17">
        <v>0</v>
      </c>
      <c r="M31" s="44">
        <f t="shared" si="25"/>
        <v>0</v>
      </c>
      <c r="N31" s="17">
        <v>0</v>
      </c>
      <c r="O31" s="17">
        <v>0</v>
      </c>
      <c r="P31" s="17" t="e">
        <v>#DIV/0!</v>
      </c>
      <c r="Q31" s="17">
        <v>0</v>
      </c>
      <c r="R31" s="17">
        <v>0</v>
      </c>
      <c r="S31" s="44">
        <f t="shared" si="26"/>
        <v>0</v>
      </c>
      <c r="T31" s="17">
        <v>0</v>
      </c>
      <c r="U31" s="17">
        <v>0</v>
      </c>
      <c r="V31" s="17" t="e">
        <v>#DIV/0!</v>
      </c>
      <c r="W31" s="17">
        <v>0</v>
      </c>
      <c r="X31" s="17">
        <v>0</v>
      </c>
      <c r="Y31" s="44">
        <f t="shared" si="27"/>
        <v>0</v>
      </c>
      <c r="Z31" s="17">
        <v>0</v>
      </c>
      <c r="AA31" s="17">
        <v>0</v>
      </c>
      <c r="AB31" s="17" t="e">
        <v>#DIV/0!</v>
      </c>
      <c r="AC31" s="17">
        <v>0</v>
      </c>
      <c r="AD31" s="17">
        <v>0</v>
      </c>
      <c r="AE31" s="44">
        <f t="shared" si="28"/>
        <v>0</v>
      </c>
      <c r="AF31" s="17">
        <v>0</v>
      </c>
      <c r="AG31" s="9">
        <f t="shared" si="29"/>
        <v>0</v>
      </c>
      <c r="AH31" s="17">
        <v>0</v>
      </c>
      <c r="AI31" s="37">
        <f t="shared" si="30"/>
        <v>0</v>
      </c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</row>
    <row r="32" spans="1:56" s="27" customFormat="1" ht="17.25" thickBot="1">
      <c r="A32" s="124"/>
      <c r="B32" s="125" t="s">
        <v>5</v>
      </c>
      <c r="C32" s="126"/>
      <c r="D32" s="126"/>
      <c r="E32" s="126"/>
      <c r="F32" s="126"/>
      <c r="G32" s="127"/>
      <c r="H32" s="26">
        <f>SUM(H27:H31)</f>
        <v>76</v>
      </c>
      <c r="I32" s="26">
        <f>SUM(I27:I31)</f>
        <v>9.33</v>
      </c>
      <c r="J32" s="28">
        <f t="shared" ref="J32" si="31">I32/H32</f>
        <v>0.12276315789473684</v>
      </c>
      <c r="K32" s="26">
        <f t="shared" ref="K32:O32" si="32">SUM(K27:K31)</f>
        <v>0</v>
      </c>
      <c r="L32" s="26">
        <f t="shared" si="32"/>
        <v>0</v>
      </c>
      <c r="M32" s="26">
        <f t="shared" si="32"/>
        <v>9.33</v>
      </c>
      <c r="N32" s="26">
        <f t="shared" si="32"/>
        <v>212</v>
      </c>
      <c r="O32" s="26">
        <f t="shared" si="32"/>
        <v>99.26</v>
      </c>
      <c r="P32" s="25">
        <f t="shared" ref="P32" si="33">O32/N32</f>
        <v>0.46820754716981133</v>
      </c>
      <c r="Q32" s="26">
        <f t="shared" ref="Q32:U32" si="34">SUM(Q27:Q31)</f>
        <v>0</v>
      </c>
      <c r="R32" s="26">
        <f t="shared" si="34"/>
        <v>0</v>
      </c>
      <c r="S32" s="26">
        <f t="shared" si="34"/>
        <v>99.26</v>
      </c>
      <c r="T32" s="26">
        <f t="shared" si="34"/>
        <v>336</v>
      </c>
      <c r="U32" s="26">
        <f t="shared" si="34"/>
        <v>277.62</v>
      </c>
      <c r="V32" s="25">
        <f t="shared" ref="V32" si="35">U32/T32</f>
        <v>0.82625000000000004</v>
      </c>
      <c r="W32" s="26">
        <f t="shared" ref="W32:AA32" si="36">SUM(W27:W31)</f>
        <v>4</v>
      </c>
      <c r="X32" s="26">
        <f t="shared" si="36"/>
        <v>2.78</v>
      </c>
      <c r="Y32" s="26">
        <f t="shared" si="36"/>
        <v>280.39999999999998</v>
      </c>
      <c r="Z32" s="26">
        <f t="shared" si="36"/>
        <v>391</v>
      </c>
      <c r="AA32" s="26">
        <f t="shared" si="36"/>
        <v>2577.8000000000002</v>
      </c>
      <c r="AB32" s="25">
        <f t="shared" ref="AB32" si="37">AA32/Z32</f>
        <v>6.5928388746803073</v>
      </c>
      <c r="AC32" s="26">
        <f t="shared" ref="AC32:AI32" si="38">SUM(AC27:AC31)</f>
        <v>18</v>
      </c>
      <c r="AD32" s="26">
        <f t="shared" si="38"/>
        <v>998.69</v>
      </c>
      <c r="AE32" s="29">
        <f t="shared" si="38"/>
        <v>3576.4900000000002</v>
      </c>
      <c r="AF32" s="26">
        <f t="shared" si="38"/>
        <v>1015</v>
      </c>
      <c r="AG32" s="9">
        <f>SUM(AG27:AG31)</f>
        <v>2964.01</v>
      </c>
      <c r="AH32" s="26">
        <f t="shared" si="38"/>
        <v>22</v>
      </c>
      <c r="AI32" s="26">
        <f t="shared" si="38"/>
        <v>1001.47</v>
      </c>
    </row>
    <row r="33" spans="1:56" ht="17.25" thickBot="1">
      <c r="A33" s="141">
        <v>6</v>
      </c>
      <c r="B33" s="113" t="s">
        <v>33</v>
      </c>
      <c r="C33" s="113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C3+C9+#REF!+#REF!+#REF!+#REF!+C15+#REF!+C21+#REF!+#REF!+#REF!+#REF!+#REF!+#REF!+#REF!+#REF!+C27+#REF!+#REF!+#REF!+#REF!+#REF!+#REF!+#REF!+#REF!+#REF!+#REF!+#REF!+#REF!+#REF!+#REF!+#REF!+#REF!+#REF!+#REF!+#REF!</f>
        <v>#REF!</v>
      </c>
      <c r="D33" s="9">
        <f>E33+F33</f>
        <v>4475.66</v>
      </c>
      <c r="E33" s="17">
        <v>4394.38</v>
      </c>
      <c r="F33" s="17">
        <v>81.28</v>
      </c>
      <c r="G33" s="5" t="s">
        <v>13</v>
      </c>
      <c r="H33" s="17"/>
      <c r="I33" s="17"/>
      <c r="J33" s="28" t="e">
        <f t="shared" ref="J33:J34" si="39">I33/H33</f>
        <v>#DIV/0!</v>
      </c>
      <c r="K33" s="17">
        <v>0</v>
      </c>
      <c r="L33" s="17">
        <v>0</v>
      </c>
      <c r="M33" s="44">
        <f t="shared" ref="M33:M37" si="40">I33+L33</f>
        <v>0</v>
      </c>
      <c r="N33" s="17">
        <f>709+415</f>
        <v>1124</v>
      </c>
      <c r="O33" s="17">
        <f>161+398.8</f>
        <v>559.79999999999995</v>
      </c>
      <c r="P33" s="25">
        <f t="shared" ref="P33:P34" si="41">O33/N33</f>
        <v>0.49804270462633449</v>
      </c>
      <c r="Q33" s="17">
        <v>0</v>
      </c>
      <c r="R33" s="17">
        <v>0</v>
      </c>
      <c r="S33" s="44">
        <f t="shared" ref="S33:S37" si="42">O33+R33</f>
        <v>559.79999999999995</v>
      </c>
      <c r="T33" s="17">
        <v>566</v>
      </c>
      <c r="U33" s="17">
        <v>442.66</v>
      </c>
      <c r="V33" s="52">
        <f t="shared" ref="V33" si="43">U33/T33</f>
        <v>0.7820848056537103</v>
      </c>
      <c r="W33" s="17">
        <v>0</v>
      </c>
      <c r="X33" s="17">
        <v>0</v>
      </c>
      <c r="Y33" s="44">
        <f t="shared" ref="Y33:Y37" si="44">U33+X33</f>
        <v>442.66</v>
      </c>
      <c r="Z33" s="17">
        <v>61</v>
      </c>
      <c r="AA33" s="17">
        <v>149</v>
      </c>
      <c r="AB33" s="17">
        <v>2</v>
      </c>
      <c r="AC33" s="17"/>
      <c r="AD33" s="17"/>
      <c r="AE33" s="44">
        <f t="shared" ref="AE33:AE37" si="45">AA33+AD33</f>
        <v>149</v>
      </c>
      <c r="AF33" s="23">
        <f>H33+N33+T33+Z33</f>
        <v>1751</v>
      </c>
      <c r="AG33" s="9">
        <f t="shared" ref="AG33:AG37" si="46">I33+O33+U33+AA33</f>
        <v>1151.46</v>
      </c>
      <c r="AH33" s="23">
        <f>K33+Q33+W33+AC33</f>
        <v>0</v>
      </c>
      <c r="AI33" s="37">
        <f>L33+R33+X33+AD33</f>
        <v>0</v>
      </c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spans="1:56" ht="17.25" thickBot="1">
      <c r="A34" s="142"/>
      <c r="B34" s="114"/>
      <c r="C34" s="116"/>
      <c r="D34" s="18"/>
      <c r="E34" s="18"/>
      <c r="F34" s="18"/>
      <c r="G34" s="5" t="s">
        <v>14</v>
      </c>
      <c r="H34" s="17">
        <v>49</v>
      </c>
      <c r="I34" s="17">
        <v>10</v>
      </c>
      <c r="J34" s="28">
        <f t="shared" si="39"/>
        <v>0.20408163265306123</v>
      </c>
      <c r="K34" s="17">
        <v>0</v>
      </c>
      <c r="L34" s="17">
        <v>0</v>
      </c>
      <c r="M34" s="44">
        <f t="shared" si="40"/>
        <v>10</v>
      </c>
      <c r="N34" s="17">
        <v>3</v>
      </c>
      <c r="O34" s="17">
        <v>1</v>
      </c>
      <c r="P34" s="25">
        <f t="shared" si="41"/>
        <v>0.33333333333333331</v>
      </c>
      <c r="Q34" s="17">
        <v>0</v>
      </c>
      <c r="R34" s="17">
        <v>0</v>
      </c>
      <c r="S34" s="44">
        <f t="shared" si="42"/>
        <v>1</v>
      </c>
      <c r="T34" s="17">
        <v>0</v>
      </c>
      <c r="U34" s="17">
        <v>0</v>
      </c>
      <c r="V34" s="17" t="e">
        <v>#DIV/0!</v>
      </c>
      <c r="W34" s="17">
        <v>0</v>
      </c>
      <c r="X34" s="17">
        <v>0</v>
      </c>
      <c r="Y34" s="44">
        <f t="shared" si="44"/>
        <v>0</v>
      </c>
      <c r="Z34" s="17">
        <v>0</v>
      </c>
      <c r="AA34" s="17">
        <v>0</v>
      </c>
      <c r="AB34" s="17" t="e">
        <v>#DIV/0!</v>
      </c>
      <c r="AC34" s="17">
        <v>0</v>
      </c>
      <c r="AD34" s="17">
        <v>0</v>
      </c>
      <c r="AE34" s="44">
        <f t="shared" si="45"/>
        <v>0</v>
      </c>
      <c r="AF34" s="62">
        <f t="shared" ref="AF34" si="47">H34+N34+T34+Z34</f>
        <v>52</v>
      </c>
      <c r="AG34" s="9">
        <f t="shared" si="46"/>
        <v>11</v>
      </c>
      <c r="AH34" s="37">
        <f t="shared" ref="AH34:AH37" si="48">K34+Q34+W34+AC34</f>
        <v>0</v>
      </c>
      <c r="AI34" s="37">
        <f t="shared" ref="AI34:AI37" si="49">L34+R34+X34+AD34</f>
        <v>0</v>
      </c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</row>
    <row r="35" spans="1:56" ht="15" thickBot="1">
      <c r="A35" s="142"/>
      <c r="B35" s="114"/>
      <c r="C35" s="116"/>
      <c r="D35" s="18"/>
      <c r="E35" s="18"/>
      <c r="F35" s="18"/>
      <c r="G35" s="5" t="s">
        <v>15</v>
      </c>
      <c r="H35" s="17">
        <v>0</v>
      </c>
      <c r="I35" s="17">
        <v>0</v>
      </c>
      <c r="J35" s="17" t="e">
        <v>#DIV/0!</v>
      </c>
      <c r="K35" s="17">
        <v>0</v>
      </c>
      <c r="L35" s="17">
        <v>0</v>
      </c>
      <c r="M35" s="44">
        <f t="shared" si="40"/>
        <v>0</v>
      </c>
      <c r="N35" s="17">
        <v>0</v>
      </c>
      <c r="O35" s="17">
        <v>0</v>
      </c>
      <c r="P35" s="17" t="e">
        <v>#DIV/0!</v>
      </c>
      <c r="Q35" s="17">
        <v>0</v>
      </c>
      <c r="R35" s="17">
        <v>0</v>
      </c>
      <c r="S35" s="44">
        <f t="shared" si="42"/>
        <v>0</v>
      </c>
      <c r="T35" s="17">
        <v>0</v>
      </c>
      <c r="U35" s="17">
        <v>0</v>
      </c>
      <c r="V35" s="17" t="e">
        <v>#DIV/0!</v>
      </c>
      <c r="W35" s="17">
        <v>0</v>
      </c>
      <c r="X35" s="17">
        <v>0</v>
      </c>
      <c r="Y35" s="44">
        <f t="shared" si="44"/>
        <v>0</v>
      </c>
      <c r="Z35" s="17">
        <v>0</v>
      </c>
      <c r="AA35" s="17">
        <v>0</v>
      </c>
      <c r="AB35" s="17" t="e">
        <v>#DIV/0!</v>
      </c>
      <c r="AC35" s="17">
        <v>0</v>
      </c>
      <c r="AD35" s="17">
        <v>0</v>
      </c>
      <c r="AE35" s="44">
        <f t="shared" si="45"/>
        <v>0</v>
      </c>
      <c r="AF35" s="17">
        <v>0</v>
      </c>
      <c r="AG35" s="9">
        <f t="shared" si="46"/>
        <v>0</v>
      </c>
      <c r="AH35" s="37">
        <f t="shared" si="48"/>
        <v>0</v>
      </c>
      <c r="AI35" s="37">
        <f t="shared" si="49"/>
        <v>0</v>
      </c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</row>
    <row r="36" spans="1:56" ht="15" thickBot="1">
      <c r="A36" s="142"/>
      <c r="B36" s="114"/>
      <c r="C36" s="116"/>
      <c r="D36" s="18"/>
      <c r="E36" s="18"/>
      <c r="F36" s="18"/>
      <c r="G36" s="5" t="s">
        <v>16</v>
      </c>
      <c r="H36" s="17">
        <v>0</v>
      </c>
      <c r="I36" s="17">
        <v>0</v>
      </c>
      <c r="J36" s="17" t="e">
        <v>#DIV/0!</v>
      </c>
      <c r="K36" s="17">
        <v>0</v>
      </c>
      <c r="L36" s="17">
        <v>0</v>
      </c>
      <c r="M36" s="44">
        <f t="shared" si="40"/>
        <v>0</v>
      </c>
      <c r="N36" s="17">
        <v>0</v>
      </c>
      <c r="O36" s="17">
        <v>0</v>
      </c>
      <c r="P36" s="17" t="e">
        <v>#DIV/0!</v>
      </c>
      <c r="Q36" s="17">
        <v>0</v>
      </c>
      <c r="R36" s="17">
        <v>0</v>
      </c>
      <c r="S36" s="44">
        <f t="shared" si="42"/>
        <v>0</v>
      </c>
      <c r="T36" s="17">
        <v>0</v>
      </c>
      <c r="U36" s="17">
        <v>0</v>
      </c>
      <c r="V36" s="17" t="e">
        <v>#DIV/0!</v>
      </c>
      <c r="W36" s="17">
        <v>0</v>
      </c>
      <c r="X36" s="17">
        <v>0</v>
      </c>
      <c r="Y36" s="44">
        <f t="shared" si="44"/>
        <v>0</v>
      </c>
      <c r="Z36" s="17">
        <v>0</v>
      </c>
      <c r="AA36" s="17">
        <v>0</v>
      </c>
      <c r="AB36" s="17" t="e">
        <v>#DIV/0!</v>
      </c>
      <c r="AC36" s="17">
        <v>0</v>
      </c>
      <c r="AD36" s="17">
        <v>0</v>
      </c>
      <c r="AE36" s="44">
        <f t="shared" si="45"/>
        <v>0</v>
      </c>
      <c r="AF36" s="17">
        <v>0</v>
      </c>
      <c r="AG36" s="9">
        <f t="shared" si="46"/>
        <v>0</v>
      </c>
      <c r="AH36" s="37">
        <f t="shared" si="48"/>
        <v>0</v>
      </c>
      <c r="AI36" s="37">
        <f t="shared" si="49"/>
        <v>0</v>
      </c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</row>
    <row r="37" spans="1:56" ht="15" thickBot="1">
      <c r="A37" s="142"/>
      <c r="B37" s="115"/>
      <c r="C37" s="116"/>
      <c r="D37" s="19"/>
      <c r="E37" s="19"/>
      <c r="F37" s="19"/>
      <c r="G37" s="7" t="s">
        <v>17</v>
      </c>
      <c r="H37" s="17">
        <v>0</v>
      </c>
      <c r="I37" s="17">
        <v>0</v>
      </c>
      <c r="J37" s="17" t="e">
        <v>#DIV/0!</v>
      </c>
      <c r="K37" s="17">
        <v>0</v>
      </c>
      <c r="L37" s="17">
        <v>0</v>
      </c>
      <c r="M37" s="44">
        <f t="shared" si="40"/>
        <v>0</v>
      </c>
      <c r="N37" s="17">
        <v>0</v>
      </c>
      <c r="O37" s="17">
        <v>0</v>
      </c>
      <c r="P37" s="17" t="e">
        <v>#DIV/0!</v>
      </c>
      <c r="Q37" s="17">
        <v>0</v>
      </c>
      <c r="R37" s="17">
        <v>0</v>
      </c>
      <c r="S37" s="44">
        <f t="shared" si="42"/>
        <v>0</v>
      </c>
      <c r="T37" s="17">
        <v>0</v>
      </c>
      <c r="U37" s="17">
        <v>0</v>
      </c>
      <c r="V37" s="17" t="e">
        <v>#DIV/0!</v>
      </c>
      <c r="W37" s="17">
        <v>0</v>
      </c>
      <c r="X37" s="17">
        <v>0</v>
      </c>
      <c r="Y37" s="44">
        <f t="shared" si="44"/>
        <v>0</v>
      </c>
      <c r="Z37" s="17">
        <v>0</v>
      </c>
      <c r="AA37" s="17">
        <v>0</v>
      </c>
      <c r="AB37" s="17" t="e">
        <v>#DIV/0!</v>
      </c>
      <c r="AC37" s="17">
        <v>0</v>
      </c>
      <c r="AD37" s="17">
        <v>0</v>
      </c>
      <c r="AE37" s="44">
        <f t="shared" si="45"/>
        <v>0</v>
      </c>
      <c r="AF37" s="17">
        <v>0</v>
      </c>
      <c r="AG37" s="9">
        <f t="shared" si="46"/>
        <v>0</v>
      </c>
      <c r="AH37" s="37">
        <f t="shared" si="48"/>
        <v>0</v>
      </c>
      <c r="AI37" s="37">
        <f t="shared" si="49"/>
        <v>0</v>
      </c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</row>
    <row r="38" spans="1:56" s="50" customFormat="1" ht="15" thickBot="1">
      <c r="A38" s="143"/>
      <c r="B38" s="144" t="s">
        <v>5</v>
      </c>
      <c r="C38" s="145"/>
      <c r="D38" s="145"/>
      <c r="E38" s="145"/>
      <c r="F38" s="145"/>
      <c r="G38" s="146"/>
      <c r="H38" s="49">
        <f>SUM(H33:H37)</f>
        <v>49</v>
      </c>
      <c r="I38" s="49">
        <f t="shared" ref="I38:AI38" si="50">SUM(I33:I37)</f>
        <v>10</v>
      </c>
      <c r="J38" s="49" t="e">
        <f t="shared" si="50"/>
        <v>#DIV/0!</v>
      </c>
      <c r="K38" s="49">
        <f t="shared" si="50"/>
        <v>0</v>
      </c>
      <c r="L38" s="49">
        <f t="shared" si="50"/>
        <v>0</v>
      </c>
      <c r="M38" s="49">
        <f t="shared" si="50"/>
        <v>10</v>
      </c>
      <c r="N38" s="49">
        <f t="shared" si="50"/>
        <v>1127</v>
      </c>
      <c r="O38" s="49">
        <f t="shared" si="50"/>
        <v>560.79999999999995</v>
      </c>
      <c r="P38" s="49" t="e">
        <f t="shared" si="50"/>
        <v>#DIV/0!</v>
      </c>
      <c r="Q38" s="49">
        <f t="shared" si="50"/>
        <v>0</v>
      </c>
      <c r="R38" s="49">
        <f t="shared" si="50"/>
        <v>0</v>
      </c>
      <c r="S38" s="49">
        <f t="shared" si="50"/>
        <v>560.79999999999995</v>
      </c>
      <c r="T38" s="49">
        <f t="shared" si="50"/>
        <v>566</v>
      </c>
      <c r="U38" s="49">
        <f t="shared" si="50"/>
        <v>442.66</v>
      </c>
      <c r="V38" s="49" t="e">
        <f t="shared" si="50"/>
        <v>#DIV/0!</v>
      </c>
      <c r="W38" s="49">
        <f t="shared" si="50"/>
        <v>0</v>
      </c>
      <c r="X38" s="49">
        <f t="shared" si="50"/>
        <v>0</v>
      </c>
      <c r="Y38" s="49">
        <f t="shared" si="50"/>
        <v>442.66</v>
      </c>
      <c r="Z38" s="49">
        <f t="shared" si="50"/>
        <v>61</v>
      </c>
      <c r="AA38" s="49">
        <f t="shared" si="50"/>
        <v>149</v>
      </c>
      <c r="AB38" s="49" t="e">
        <f t="shared" si="50"/>
        <v>#DIV/0!</v>
      </c>
      <c r="AC38" s="49">
        <f t="shared" si="50"/>
        <v>0</v>
      </c>
      <c r="AD38" s="49">
        <f t="shared" si="50"/>
        <v>0</v>
      </c>
      <c r="AE38" s="49">
        <f t="shared" si="50"/>
        <v>149</v>
      </c>
      <c r="AF38" s="49">
        <f t="shared" si="50"/>
        <v>1803</v>
      </c>
      <c r="AG38" s="9">
        <f>SUM(AG33:AG37)</f>
        <v>1162.46</v>
      </c>
      <c r="AH38" s="49">
        <f t="shared" si="50"/>
        <v>0</v>
      </c>
      <c r="AI38" s="49">
        <f t="shared" si="50"/>
        <v>0</v>
      </c>
    </row>
    <row r="39" spans="1:56" s="58" customFormat="1" ht="15" thickBot="1">
      <c r="A39" s="113">
        <v>7</v>
      </c>
      <c r="B39" s="137" t="s">
        <v>28</v>
      </c>
      <c r="C39" s="137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C3+#REF!+#REF!+#REF!+C9+C15+#REF!+#REF!+#REF!+#REF!+C21+#REF!+C27+#REF!+#REF!+#REF!+#REF!+#REF!+#REF!+#REF!+#REF!+#REF!+C33+#REF!+#REF!+#REF!+#REF!+#REF!+#REF!+#REF!+#REF!+#REF!+#REF!+#REF!+#REF!+#REF!+#REF!+#REF!+#REF!+#REF!+#REF!</f>
        <v>#REF!</v>
      </c>
      <c r="D39" s="53">
        <f>E39+F39</f>
        <v>2979.33</v>
      </c>
      <c r="E39" s="54">
        <v>2779.61</v>
      </c>
      <c r="F39" s="54">
        <v>199.72</v>
      </c>
      <c r="G39" s="55" t="s">
        <v>13</v>
      </c>
      <c r="H39" s="54">
        <v>1342</v>
      </c>
      <c r="I39" s="54">
        <v>110.4</v>
      </c>
      <c r="J39" s="54">
        <f>I39/H39</f>
        <v>8.2265275707898669E-2</v>
      </c>
      <c r="K39" s="54">
        <v>7</v>
      </c>
      <c r="L39" s="54">
        <v>0.17</v>
      </c>
      <c r="M39" s="56">
        <f t="shared" ref="M39:M43" si="51">I39+L39</f>
        <v>110.57000000000001</v>
      </c>
      <c r="N39" s="54">
        <v>900</v>
      </c>
      <c r="O39" s="54">
        <v>312.2</v>
      </c>
      <c r="P39" s="54">
        <v>2.8778809101932517</v>
      </c>
      <c r="Q39" s="54">
        <v>2</v>
      </c>
      <c r="R39" s="54">
        <v>0.61</v>
      </c>
      <c r="S39" s="56">
        <f t="shared" ref="S39:S43" si="52">O39+R39</f>
        <v>312.81</v>
      </c>
      <c r="T39" s="54">
        <v>554</v>
      </c>
      <c r="U39" s="54">
        <v>485.4</v>
      </c>
      <c r="V39" s="54">
        <f>U39/T39</f>
        <v>0.87617328519855586</v>
      </c>
      <c r="W39" s="54">
        <v>5</v>
      </c>
      <c r="X39" s="54">
        <v>3.76</v>
      </c>
      <c r="Y39" s="56">
        <f t="shared" ref="Y39:Y43" si="53">U39+X39</f>
        <v>489.15999999999997</v>
      </c>
      <c r="Z39" s="54">
        <v>124</v>
      </c>
      <c r="AA39" s="54">
        <v>445</v>
      </c>
      <c r="AB39" s="54" t="e">
        <v>#DIV/0!</v>
      </c>
      <c r="AC39" s="54">
        <v>1</v>
      </c>
      <c r="AD39" s="54">
        <v>1.1200000000000001</v>
      </c>
      <c r="AE39" s="56">
        <f t="shared" ref="AE39:AE43" si="54">AA39+AD39</f>
        <v>446.12</v>
      </c>
      <c r="AF39" s="23">
        <f>H39+N39+T39+Z39</f>
        <v>2920</v>
      </c>
      <c r="AG39" s="53">
        <f t="shared" ref="AF39:AG43" si="55">I39+O39+U39+AA39</f>
        <v>1353</v>
      </c>
      <c r="AH39" s="23">
        <f>K39+Q39+W39+AC39</f>
        <v>15</v>
      </c>
      <c r="AI39" s="57">
        <f>L39+R39+X39+AD39</f>
        <v>5.66</v>
      </c>
    </row>
    <row r="40" spans="1:56" s="58" customFormat="1" ht="15" thickBot="1">
      <c r="A40" s="116"/>
      <c r="B40" s="138"/>
      <c r="C40" s="140"/>
      <c r="D40" s="59"/>
      <c r="E40" s="59"/>
      <c r="F40" s="59"/>
      <c r="G40" s="55" t="s">
        <v>14</v>
      </c>
      <c r="H40" s="54">
        <v>275</v>
      </c>
      <c r="I40" s="54">
        <v>39.020000000000003</v>
      </c>
      <c r="J40" s="54">
        <f>I40/H40</f>
        <v>0.1418909090909091</v>
      </c>
      <c r="K40" s="54">
        <v>0</v>
      </c>
      <c r="L40" s="54">
        <v>0</v>
      </c>
      <c r="M40" s="56">
        <f t="shared" si="51"/>
        <v>39.020000000000003</v>
      </c>
      <c r="N40" s="54">
        <v>206</v>
      </c>
      <c r="O40" s="54">
        <v>55.5</v>
      </c>
      <c r="P40" s="54" t="e">
        <v>#DIV/0!</v>
      </c>
      <c r="Q40" s="54">
        <v>2</v>
      </c>
      <c r="R40" s="54">
        <v>0.79500000000000004</v>
      </c>
      <c r="S40" s="56">
        <f t="shared" si="52"/>
        <v>56.295000000000002</v>
      </c>
      <c r="T40" s="54">
        <v>75</v>
      </c>
      <c r="U40" s="54">
        <v>46.48</v>
      </c>
      <c r="V40" s="54">
        <f t="shared" ref="V40:V43" si="56">U40/T40</f>
        <v>0.61973333333333325</v>
      </c>
      <c r="W40" s="54"/>
      <c r="X40" s="54"/>
      <c r="Y40" s="56">
        <f t="shared" si="53"/>
        <v>46.48</v>
      </c>
      <c r="Z40" s="54">
        <v>3</v>
      </c>
      <c r="AA40" s="54">
        <v>4</v>
      </c>
      <c r="AB40" s="54" t="e">
        <v>#DIV/0!</v>
      </c>
      <c r="AC40" s="54">
        <v>0</v>
      </c>
      <c r="AD40" s="54">
        <v>0</v>
      </c>
      <c r="AE40" s="56">
        <f t="shared" si="54"/>
        <v>4</v>
      </c>
      <c r="AF40" s="53">
        <f t="shared" si="55"/>
        <v>559</v>
      </c>
      <c r="AG40" s="53">
        <f t="shared" si="55"/>
        <v>145</v>
      </c>
      <c r="AH40" s="57">
        <f t="shared" ref="AH40:AH43" si="57">K40+Q40+W40+AC40</f>
        <v>2</v>
      </c>
      <c r="AI40" s="57">
        <f t="shared" ref="AI40:AI43" si="58">L40+R40+X40+AD40</f>
        <v>0.79500000000000004</v>
      </c>
    </row>
    <row r="41" spans="1:56" s="58" customFormat="1" ht="15" thickBot="1">
      <c r="A41" s="116"/>
      <c r="B41" s="138"/>
      <c r="C41" s="140"/>
      <c r="D41" s="59"/>
      <c r="E41" s="59"/>
      <c r="F41" s="59"/>
      <c r="G41" s="55" t="s">
        <v>15</v>
      </c>
      <c r="H41" s="54">
        <v>0</v>
      </c>
      <c r="I41" s="54">
        <v>0</v>
      </c>
      <c r="J41" s="54" t="e">
        <v>#DIV/0!</v>
      </c>
      <c r="K41" s="54">
        <v>0</v>
      </c>
      <c r="L41" s="54">
        <v>0</v>
      </c>
      <c r="M41" s="56">
        <f t="shared" si="51"/>
        <v>0</v>
      </c>
      <c r="N41" s="54">
        <v>0</v>
      </c>
      <c r="O41" s="54">
        <v>0</v>
      </c>
      <c r="P41" s="54" t="e">
        <v>#DIV/0!</v>
      </c>
      <c r="Q41" s="54">
        <v>0</v>
      </c>
      <c r="R41" s="54">
        <v>0</v>
      </c>
      <c r="S41" s="56">
        <f t="shared" si="52"/>
        <v>0</v>
      </c>
      <c r="T41" s="54">
        <v>0</v>
      </c>
      <c r="U41" s="54">
        <v>0</v>
      </c>
      <c r="V41" s="54" t="e">
        <f t="shared" si="56"/>
        <v>#DIV/0!</v>
      </c>
      <c r="W41" s="54">
        <v>0</v>
      </c>
      <c r="X41" s="54">
        <v>0</v>
      </c>
      <c r="Y41" s="56">
        <f t="shared" si="53"/>
        <v>0</v>
      </c>
      <c r="Z41" s="54">
        <v>0</v>
      </c>
      <c r="AA41" s="54">
        <v>0</v>
      </c>
      <c r="AB41" s="54" t="e">
        <v>#DIV/0!</v>
      </c>
      <c r="AC41" s="54">
        <v>0</v>
      </c>
      <c r="AD41" s="54">
        <v>0</v>
      </c>
      <c r="AE41" s="56">
        <f t="shared" si="54"/>
        <v>0</v>
      </c>
      <c r="AF41" s="53">
        <f t="shared" si="55"/>
        <v>0</v>
      </c>
      <c r="AG41" s="53">
        <f t="shared" si="55"/>
        <v>0</v>
      </c>
      <c r="AH41" s="57">
        <f t="shared" si="57"/>
        <v>0</v>
      </c>
      <c r="AI41" s="57">
        <f t="shared" si="58"/>
        <v>0</v>
      </c>
    </row>
    <row r="42" spans="1:56" s="58" customFormat="1" ht="15" thickBot="1">
      <c r="A42" s="116"/>
      <c r="B42" s="138"/>
      <c r="C42" s="140"/>
      <c r="D42" s="59"/>
      <c r="E42" s="59"/>
      <c r="F42" s="59"/>
      <c r="G42" s="55" t="s">
        <v>16</v>
      </c>
      <c r="H42" s="54">
        <v>0</v>
      </c>
      <c r="I42" s="54">
        <v>0</v>
      </c>
      <c r="J42" s="54" t="e">
        <v>#DIV/0!</v>
      </c>
      <c r="K42" s="54">
        <v>0</v>
      </c>
      <c r="L42" s="54">
        <v>0</v>
      </c>
      <c r="M42" s="56">
        <f t="shared" si="51"/>
        <v>0</v>
      </c>
      <c r="N42" s="54">
        <v>0</v>
      </c>
      <c r="O42" s="54">
        <v>0</v>
      </c>
      <c r="P42" s="54" t="e">
        <v>#DIV/0!</v>
      </c>
      <c r="Q42" s="54">
        <v>0</v>
      </c>
      <c r="R42" s="54">
        <v>0</v>
      </c>
      <c r="S42" s="56">
        <f t="shared" si="52"/>
        <v>0</v>
      </c>
      <c r="T42" s="54">
        <v>0</v>
      </c>
      <c r="U42" s="54">
        <v>0</v>
      </c>
      <c r="V42" s="54" t="e">
        <f t="shared" si="56"/>
        <v>#DIV/0!</v>
      </c>
      <c r="W42" s="54">
        <v>0</v>
      </c>
      <c r="X42" s="54">
        <v>0</v>
      </c>
      <c r="Y42" s="56">
        <f t="shared" si="53"/>
        <v>0</v>
      </c>
      <c r="Z42" s="54">
        <v>0</v>
      </c>
      <c r="AA42" s="54">
        <v>0</v>
      </c>
      <c r="AB42" s="54" t="e">
        <v>#DIV/0!</v>
      </c>
      <c r="AC42" s="54">
        <v>0</v>
      </c>
      <c r="AD42" s="54">
        <v>0</v>
      </c>
      <c r="AE42" s="56">
        <f t="shared" si="54"/>
        <v>0</v>
      </c>
      <c r="AF42" s="53">
        <f t="shared" si="55"/>
        <v>0</v>
      </c>
      <c r="AG42" s="53">
        <f t="shared" si="55"/>
        <v>0</v>
      </c>
      <c r="AH42" s="57">
        <f t="shared" si="57"/>
        <v>0</v>
      </c>
      <c r="AI42" s="57">
        <f t="shared" si="58"/>
        <v>0</v>
      </c>
    </row>
    <row r="43" spans="1:56" s="58" customFormat="1" ht="15" thickBot="1">
      <c r="A43" s="116"/>
      <c r="B43" s="139"/>
      <c r="C43" s="140"/>
      <c r="D43" s="60"/>
      <c r="E43" s="60"/>
      <c r="F43" s="60"/>
      <c r="G43" s="61" t="s">
        <v>17</v>
      </c>
      <c r="H43" s="54">
        <v>0</v>
      </c>
      <c r="I43" s="54">
        <v>0</v>
      </c>
      <c r="J43" s="54" t="e">
        <v>#DIV/0!</v>
      </c>
      <c r="K43" s="54">
        <v>0</v>
      </c>
      <c r="L43" s="54">
        <v>0</v>
      </c>
      <c r="M43" s="56">
        <f t="shared" si="51"/>
        <v>0</v>
      </c>
      <c r="N43" s="54">
        <v>0</v>
      </c>
      <c r="O43" s="54">
        <v>0</v>
      </c>
      <c r="P43" s="54" t="e">
        <v>#DIV/0!</v>
      </c>
      <c r="Q43" s="54">
        <v>0</v>
      </c>
      <c r="R43" s="54">
        <v>0</v>
      </c>
      <c r="S43" s="56">
        <f t="shared" si="52"/>
        <v>0</v>
      </c>
      <c r="T43" s="54">
        <v>0</v>
      </c>
      <c r="U43" s="54">
        <v>0</v>
      </c>
      <c r="V43" s="54" t="e">
        <f t="shared" si="56"/>
        <v>#DIV/0!</v>
      </c>
      <c r="W43" s="54">
        <v>0</v>
      </c>
      <c r="X43" s="54">
        <v>0</v>
      </c>
      <c r="Y43" s="56">
        <f t="shared" si="53"/>
        <v>0</v>
      </c>
      <c r="Z43" s="54">
        <v>0</v>
      </c>
      <c r="AA43" s="54">
        <v>0</v>
      </c>
      <c r="AB43" s="54" t="e">
        <v>#DIV/0!</v>
      </c>
      <c r="AC43" s="54">
        <v>0</v>
      </c>
      <c r="AD43" s="54">
        <v>0</v>
      </c>
      <c r="AE43" s="56">
        <f t="shared" si="54"/>
        <v>0</v>
      </c>
      <c r="AF43" s="53">
        <f t="shared" si="55"/>
        <v>0</v>
      </c>
      <c r="AG43" s="53">
        <f t="shared" si="55"/>
        <v>0</v>
      </c>
      <c r="AH43" s="57">
        <f t="shared" si="57"/>
        <v>0</v>
      </c>
      <c r="AI43" s="57">
        <f t="shared" si="58"/>
        <v>0</v>
      </c>
    </row>
    <row r="44" spans="1:56" s="27" customFormat="1" ht="15" thickBot="1">
      <c r="A44" s="136"/>
      <c r="B44" s="125" t="s">
        <v>5</v>
      </c>
      <c r="C44" s="126"/>
      <c r="D44" s="126"/>
      <c r="E44" s="126"/>
      <c r="F44" s="126"/>
      <c r="G44" s="127"/>
      <c r="H44" s="24">
        <f>SUM(H39:H43)</f>
        <v>1617</v>
      </c>
      <c r="I44" s="24">
        <f t="shared" ref="I44:AI44" si="59">SUM(I39:I43)</f>
        <v>149.42000000000002</v>
      </c>
      <c r="J44" s="24" t="e">
        <f t="shared" si="59"/>
        <v>#DIV/0!</v>
      </c>
      <c r="K44" s="24">
        <f t="shared" si="59"/>
        <v>7</v>
      </c>
      <c r="L44" s="24">
        <f t="shared" si="59"/>
        <v>0.17</v>
      </c>
      <c r="M44" s="24">
        <f t="shared" si="59"/>
        <v>149.59</v>
      </c>
      <c r="N44" s="24">
        <f t="shared" si="59"/>
        <v>1106</v>
      </c>
      <c r="O44" s="24">
        <f t="shared" si="59"/>
        <v>367.7</v>
      </c>
      <c r="P44" s="24" t="e">
        <f t="shared" si="59"/>
        <v>#DIV/0!</v>
      </c>
      <c r="Q44" s="24">
        <f t="shared" si="59"/>
        <v>4</v>
      </c>
      <c r="R44" s="24">
        <f t="shared" si="59"/>
        <v>1.405</v>
      </c>
      <c r="S44" s="24">
        <f t="shared" si="59"/>
        <v>369.10500000000002</v>
      </c>
      <c r="T44" s="24">
        <f t="shared" si="59"/>
        <v>629</v>
      </c>
      <c r="U44" s="24">
        <f t="shared" si="59"/>
        <v>531.88</v>
      </c>
      <c r="V44" s="24" t="e">
        <f t="shared" si="59"/>
        <v>#DIV/0!</v>
      </c>
      <c r="W44" s="24">
        <f t="shared" si="59"/>
        <v>5</v>
      </c>
      <c r="X44" s="24">
        <f t="shared" si="59"/>
        <v>3.76</v>
      </c>
      <c r="Y44" s="24">
        <f t="shared" si="59"/>
        <v>535.64</v>
      </c>
      <c r="Z44" s="24">
        <f t="shared" si="59"/>
        <v>127</v>
      </c>
      <c r="AA44" s="24">
        <f t="shared" si="59"/>
        <v>449</v>
      </c>
      <c r="AB44" s="24" t="e">
        <f t="shared" si="59"/>
        <v>#DIV/0!</v>
      </c>
      <c r="AC44" s="24">
        <f t="shared" si="59"/>
        <v>1</v>
      </c>
      <c r="AD44" s="24">
        <f t="shared" si="59"/>
        <v>1.1200000000000001</v>
      </c>
      <c r="AE44" s="24">
        <f t="shared" si="59"/>
        <v>450.12</v>
      </c>
      <c r="AF44" s="24">
        <f t="shared" si="59"/>
        <v>3479</v>
      </c>
      <c r="AG44" s="9">
        <f>SUM(AG39:AG43)</f>
        <v>1498</v>
      </c>
      <c r="AH44" s="24">
        <f t="shared" si="59"/>
        <v>17</v>
      </c>
      <c r="AI44" s="24">
        <f t="shared" si="59"/>
        <v>6.4550000000000001</v>
      </c>
    </row>
    <row r="45" spans="1:56" ht="15" thickBot="1">
      <c r="A45" s="113">
        <v>8</v>
      </c>
      <c r="B45" s="113" t="s">
        <v>29</v>
      </c>
      <c r="C45" s="113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C39+#REF!+#REF!+#REF!+#REF!+#REF!+#REF!+#REF!+#REF!+#REF!+#REF!+#REF!+#REF!+#REF!+#REF!+#REF!</f>
        <v>#REF!</v>
      </c>
      <c r="D45" s="9">
        <f>E45+F45</f>
        <v>290.60000000000002</v>
      </c>
      <c r="E45" s="17">
        <v>290.60000000000002</v>
      </c>
      <c r="F45" s="17">
        <v>0</v>
      </c>
      <c r="G45" s="5" t="s">
        <v>13</v>
      </c>
      <c r="H45" s="17">
        <v>0</v>
      </c>
      <c r="I45" s="17">
        <v>0</v>
      </c>
      <c r="J45" s="17" t="e">
        <v>#DIV/0!</v>
      </c>
      <c r="K45" s="17">
        <v>0</v>
      </c>
      <c r="L45" s="17">
        <v>0</v>
      </c>
      <c r="M45" s="44">
        <f>I45+L45</f>
        <v>0</v>
      </c>
      <c r="N45" s="17">
        <v>0</v>
      </c>
      <c r="O45" s="17">
        <v>0</v>
      </c>
      <c r="P45" s="17" t="e">
        <v>#DIV/0!</v>
      </c>
      <c r="Q45" s="17">
        <v>0</v>
      </c>
      <c r="R45" s="17">
        <v>0</v>
      </c>
      <c r="S45" s="44">
        <f t="shared" ref="S45:S49" si="60">O45+R45</f>
        <v>0</v>
      </c>
      <c r="T45" s="17">
        <v>17</v>
      </c>
      <c r="U45" s="17">
        <v>10</v>
      </c>
      <c r="V45" s="54">
        <f t="shared" ref="V45:V49" si="61">U45/T45</f>
        <v>0.58823529411764708</v>
      </c>
      <c r="W45" s="17">
        <v>0</v>
      </c>
      <c r="X45" s="17">
        <v>0</v>
      </c>
      <c r="Y45" s="44">
        <f t="shared" ref="Y45:Y49" si="62">U45+X45</f>
        <v>10</v>
      </c>
      <c r="Z45" s="17">
        <v>0</v>
      </c>
      <c r="AA45" s="17">
        <v>0</v>
      </c>
      <c r="AB45" s="17" t="e">
        <v>#DIV/0!</v>
      </c>
      <c r="AC45" s="17">
        <v>0</v>
      </c>
      <c r="AD45" s="17">
        <v>0</v>
      </c>
      <c r="AE45" s="44">
        <f t="shared" ref="AE45:AE49" si="63">AA45+AD45</f>
        <v>0</v>
      </c>
      <c r="AF45" s="23">
        <f>H45+N45+T45+Z45</f>
        <v>17</v>
      </c>
      <c r="AG45" s="9">
        <f t="shared" ref="AG45:AG49" si="64">I45+O45+U45+AA45</f>
        <v>10</v>
      </c>
      <c r="AH45" s="23">
        <f>K45+Q45+W45+AC45</f>
        <v>0</v>
      </c>
      <c r="AI45" s="37">
        <f>L45+R45+X45+AD45</f>
        <v>0</v>
      </c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</row>
    <row r="46" spans="1:56" ht="15" thickBot="1">
      <c r="A46" s="116"/>
      <c r="B46" s="116"/>
      <c r="C46" s="116"/>
      <c r="D46" s="18"/>
      <c r="E46" s="18"/>
      <c r="F46" s="18"/>
      <c r="G46" s="5" t="s">
        <v>14</v>
      </c>
      <c r="H46" s="17">
        <v>0</v>
      </c>
      <c r="I46" s="17">
        <v>0</v>
      </c>
      <c r="J46" s="17" t="e">
        <v>#DIV/0!</v>
      </c>
      <c r="K46" s="17">
        <v>0</v>
      </c>
      <c r="L46" s="17">
        <v>0</v>
      </c>
      <c r="M46" s="24">
        <v>0</v>
      </c>
      <c r="N46" s="17">
        <v>0</v>
      </c>
      <c r="O46" s="17">
        <v>0</v>
      </c>
      <c r="P46" s="17" t="e">
        <v>#DIV/0!</v>
      </c>
      <c r="Q46" s="17">
        <v>0</v>
      </c>
      <c r="R46" s="17">
        <v>0</v>
      </c>
      <c r="S46" s="44">
        <f t="shared" si="60"/>
        <v>0</v>
      </c>
      <c r="T46" s="17">
        <v>0</v>
      </c>
      <c r="U46" s="17">
        <v>0</v>
      </c>
      <c r="V46" s="54" t="e">
        <f t="shared" si="61"/>
        <v>#DIV/0!</v>
      </c>
      <c r="W46" s="17">
        <v>0</v>
      </c>
      <c r="X46" s="17">
        <v>0</v>
      </c>
      <c r="Y46" s="44">
        <f t="shared" si="62"/>
        <v>0</v>
      </c>
      <c r="Z46" s="17">
        <v>0</v>
      </c>
      <c r="AA46" s="17">
        <v>0</v>
      </c>
      <c r="AB46" s="17" t="e">
        <v>#DIV/0!</v>
      </c>
      <c r="AC46" s="17">
        <v>0</v>
      </c>
      <c r="AD46" s="17">
        <v>0</v>
      </c>
      <c r="AE46" s="44">
        <f t="shared" si="63"/>
        <v>0</v>
      </c>
      <c r="AF46" s="17">
        <v>0</v>
      </c>
      <c r="AG46" s="9">
        <f t="shared" si="64"/>
        <v>0</v>
      </c>
      <c r="AH46" s="17">
        <v>0</v>
      </c>
      <c r="AI46" s="37">
        <f t="shared" ref="AI46:AI49" si="65">L46+R46+X46+AD46</f>
        <v>0</v>
      </c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</row>
    <row r="47" spans="1:56" ht="15" thickBot="1">
      <c r="A47" s="116"/>
      <c r="B47" s="116"/>
      <c r="C47" s="116"/>
      <c r="D47" s="18"/>
      <c r="E47" s="18"/>
      <c r="F47" s="18"/>
      <c r="G47" s="5" t="s">
        <v>15</v>
      </c>
      <c r="H47" s="17">
        <v>0</v>
      </c>
      <c r="I47" s="17">
        <v>0</v>
      </c>
      <c r="J47" s="17" t="e">
        <v>#DIV/0!</v>
      </c>
      <c r="K47" s="17">
        <v>0</v>
      </c>
      <c r="L47" s="17">
        <v>0</v>
      </c>
      <c r="M47" s="24">
        <v>0</v>
      </c>
      <c r="N47" s="17">
        <v>0</v>
      </c>
      <c r="O47" s="17">
        <v>0</v>
      </c>
      <c r="P47" s="17" t="e">
        <v>#DIV/0!</v>
      </c>
      <c r="Q47" s="17">
        <v>0</v>
      </c>
      <c r="R47" s="17">
        <v>0</v>
      </c>
      <c r="S47" s="44">
        <f t="shared" si="60"/>
        <v>0</v>
      </c>
      <c r="T47" s="17">
        <v>0</v>
      </c>
      <c r="U47" s="17">
        <v>0</v>
      </c>
      <c r="V47" s="54" t="e">
        <f t="shared" si="61"/>
        <v>#DIV/0!</v>
      </c>
      <c r="W47" s="17">
        <v>0</v>
      </c>
      <c r="X47" s="17">
        <v>0</v>
      </c>
      <c r="Y47" s="44">
        <f t="shared" si="62"/>
        <v>0</v>
      </c>
      <c r="Z47" s="17">
        <v>0</v>
      </c>
      <c r="AA47" s="17">
        <v>0</v>
      </c>
      <c r="AB47" s="17" t="e">
        <v>#DIV/0!</v>
      </c>
      <c r="AC47" s="17">
        <v>0</v>
      </c>
      <c r="AD47" s="17">
        <v>0</v>
      </c>
      <c r="AE47" s="44">
        <f t="shared" si="63"/>
        <v>0</v>
      </c>
      <c r="AF47" s="17">
        <v>0</v>
      </c>
      <c r="AG47" s="9">
        <f t="shared" si="64"/>
        <v>0</v>
      </c>
      <c r="AH47" s="17">
        <v>0</v>
      </c>
      <c r="AI47" s="37">
        <f t="shared" si="65"/>
        <v>0</v>
      </c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</row>
    <row r="48" spans="1:56" ht="15" thickBot="1">
      <c r="A48" s="116"/>
      <c r="B48" s="116"/>
      <c r="C48" s="116"/>
      <c r="D48" s="18"/>
      <c r="E48" s="18"/>
      <c r="F48" s="18"/>
      <c r="G48" s="5" t="s">
        <v>16</v>
      </c>
      <c r="H48" s="17">
        <v>0</v>
      </c>
      <c r="I48" s="17">
        <v>0</v>
      </c>
      <c r="J48" s="17" t="e">
        <v>#DIV/0!</v>
      </c>
      <c r="K48" s="17">
        <v>0</v>
      </c>
      <c r="L48" s="17">
        <v>0</v>
      </c>
      <c r="M48" s="24">
        <v>0</v>
      </c>
      <c r="N48" s="17">
        <v>0</v>
      </c>
      <c r="O48" s="17">
        <v>0</v>
      </c>
      <c r="P48" s="17" t="e">
        <v>#DIV/0!</v>
      </c>
      <c r="Q48" s="17">
        <v>0</v>
      </c>
      <c r="R48" s="17">
        <v>0</v>
      </c>
      <c r="S48" s="44">
        <f t="shared" si="60"/>
        <v>0</v>
      </c>
      <c r="T48" s="17">
        <v>0</v>
      </c>
      <c r="U48" s="17">
        <v>0</v>
      </c>
      <c r="V48" s="54" t="e">
        <f t="shared" si="61"/>
        <v>#DIV/0!</v>
      </c>
      <c r="W48" s="17">
        <v>0</v>
      </c>
      <c r="X48" s="17">
        <v>0</v>
      </c>
      <c r="Y48" s="44">
        <f t="shared" si="62"/>
        <v>0</v>
      </c>
      <c r="Z48" s="17">
        <v>0</v>
      </c>
      <c r="AA48" s="17">
        <v>0</v>
      </c>
      <c r="AB48" s="17" t="e">
        <v>#DIV/0!</v>
      </c>
      <c r="AC48" s="17">
        <v>0</v>
      </c>
      <c r="AD48" s="17">
        <v>0</v>
      </c>
      <c r="AE48" s="44">
        <f t="shared" si="63"/>
        <v>0</v>
      </c>
      <c r="AF48" s="17">
        <v>0</v>
      </c>
      <c r="AG48" s="9">
        <f t="shared" si="64"/>
        <v>0</v>
      </c>
      <c r="AH48" s="17">
        <v>0</v>
      </c>
      <c r="AI48" s="37">
        <f t="shared" si="65"/>
        <v>0</v>
      </c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</row>
    <row r="49" spans="1:56" ht="15" thickBot="1">
      <c r="A49" s="116"/>
      <c r="B49" s="136"/>
      <c r="C49" s="136"/>
      <c r="D49" s="19"/>
      <c r="E49" s="19"/>
      <c r="F49" s="19"/>
      <c r="G49" s="7" t="s">
        <v>17</v>
      </c>
      <c r="H49" s="17">
        <v>0</v>
      </c>
      <c r="I49" s="17">
        <v>0</v>
      </c>
      <c r="J49" s="17" t="e">
        <v>#DIV/0!</v>
      </c>
      <c r="K49" s="17">
        <v>0</v>
      </c>
      <c r="L49" s="17">
        <v>0</v>
      </c>
      <c r="M49" s="24">
        <v>0</v>
      </c>
      <c r="N49" s="17">
        <v>0</v>
      </c>
      <c r="O49" s="17">
        <v>0</v>
      </c>
      <c r="P49" s="17" t="e">
        <v>#DIV/0!</v>
      </c>
      <c r="Q49" s="17">
        <v>0</v>
      </c>
      <c r="R49" s="17">
        <v>0</v>
      </c>
      <c r="S49" s="44">
        <f t="shared" si="60"/>
        <v>0</v>
      </c>
      <c r="T49" s="17">
        <v>0</v>
      </c>
      <c r="U49" s="17">
        <v>0</v>
      </c>
      <c r="V49" s="54" t="e">
        <f t="shared" si="61"/>
        <v>#DIV/0!</v>
      </c>
      <c r="W49" s="17">
        <v>0</v>
      </c>
      <c r="X49" s="17">
        <v>0</v>
      </c>
      <c r="Y49" s="44">
        <f t="shared" si="62"/>
        <v>0</v>
      </c>
      <c r="Z49" s="17">
        <v>0</v>
      </c>
      <c r="AA49" s="17">
        <v>0</v>
      </c>
      <c r="AB49" s="17" t="e">
        <v>#DIV/0!</v>
      </c>
      <c r="AC49" s="17">
        <v>0</v>
      </c>
      <c r="AD49" s="17">
        <v>0</v>
      </c>
      <c r="AE49" s="44">
        <f t="shared" si="63"/>
        <v>0</v>
      </c>
      <c r="AF49" s="17">
        <v>0</v>
      </c>
      <c r="AG49" s="9">
        <f t="shared" si="64"/>
        <v>0</v>
      </c>
      <c r="AH49" s="17">
        <v>0</v>
      </c>
      <c r="AI49" s="37">
        <f t="shared" si="65"/>
        <v>0</v>
      </c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</row>
    <row r="50" spans="1:56" s="27" customFormat="1" ht="15" thickBot="1">
      <c r="A50" s="136"/>
      <c r="B50" s="125" t="s">
        <v>5</v>
      </c>
      <c r="C50" s="126"/>
      <c r="D50" s="126"/>
      <c r="E50" s="126"/>
      <c r="F50" s="126"/>
      <c r="G50" s="127"/>
      <c r="H50" s="26">
        <f>SUM(H45:H49)</f>
        <v>0</v>
      </c>
      <c r="I50" s="26">
        <f t="shared" ref="I50:AI50" si="66">SUM(I45:I49)</f>
        <v>0</v>
      </c>
      <c r="J50" s="26" t="e">
        <f t="shared" si="66"/>
        <v>#DIV/0!</v>
      </c>
      <c r="K50" s="26">
        <f t="shared" si="66"/>
        <v>0</v>
      </c>
      <c r="L50" s="26">
        <f t="shared" si="66"/>
        <v>0</v>
      </c>
      <c r="M50" s="26">
        <f t="shared" si="66"/>
        <v>0</v>
      </c>
      <c r="N50" s="26">
        <f t="shared" si="66"/>
        <v>0</v>
      </c>
      <c r="O50" s="26">
        <f t="shared" si="66"/>
        <v>0</v>
      </c>
      <c r="P50" s="26" t="e">
        <f t="shared" si="66"/>
        <v>#DIV/0!</v>
      </c>
      <c r="Q50" s="26">
        <f t="shared" si="66"/>
        <v>0</v>
      </c>
      <c r="R50" s="26">
        <f t="shared" si="66"/>
        <v>0</v>
      </c>
      <c r="S50" s="26">
        <f t="shared" si="66"/>
        <v>0</v>
      </c>
      <c r="T50" s="26">
        <f t="shared" si="66"/>
        <v>17</v>
      </c>
      <c r="U50" s="26">
        <f t="shared" si="66"/>
        <v>10</v>
      </c>
      <c r="V50" s="26" t="e">
        <f t="shared" si="66"/>
        <v>#DIV/0!</v>
      </c>
      <c r="W50" s="26">
        <f t="shared" si="66"/>
        <v>0</v>
      </c>
      <c r="X50" s="26">
        <f t="shared" si="66"/>
        <v>0</v>
      </c>
      <c r="Y50" s="26">
        <f t="shared" si="66"/>
        <v>10</v>
      </c>
      <c r="Z50" s="26">
        <f t="shared" si="66"/>
        <v>0</v>
      </c>
      <c r="AA50" s="26">
        <f t="shared" si="66"/>
        <v>0</v>
      </c>
      <c r="AB50" s="26" t="e">
        <f t="shared" si="66"/>
        <v>#DIV/0!</v>
      </c>
      <c r="AC50" s="26">
        <f t="shared" si="66"/>
        <v>0</v>
      </c>
      <c r="AD50" s="26">
        <f t="shared" si="66"/>
        <v>0</v>
      </c>
      <c r="AE50" s="26">
        <f t="shared" si="66"/>
        <v>0</v>
      </c>
      <c r="AF50" s="26">
        <f t="shared" si="66"/>
        <v>17</v>
      </c>
      <c r="AG50" s="9">
        <f>SUM(AG45:AG49)</f>
        <v>10</v>
      </c>
      <c r="AH50" s="26">
        <f t="shared" si="66"/>
        <v>0</v>
      </c>
      <c r="AI50" s="26">
        <f t="shared" si="66"/>
        <v>0</v>
      </c>
    </row>
    <row r="51" spans="1:56" ht="15" thickBot="1">
      <c r="A51" s="113"/>
      <c r="B51" s="113" t="s">
        <v>5</v>
      </c>
      <c r="C51" s="113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C3+C9+C15+C21+C27+#REF!+C33+C39+C45</f>
        <v>#REF!</v>
      </c>
      <c r="D51" s="9">
        <f>E51+F51</f>
        <v>70861.72</v>
      </c>
      <c r="E51" s="47">
        <f>E9+E15+E21+E27+E33+E39+E45</f>
        <v>53270.179999999993</v>
      </c>
      <c r="F51" s="47">
        <f>F9+F15+F21+F27+F33+F39+F45</f>
        <v>17591.54</v>
      </c>
      <c r="G51" s="5" t="s">
        <v>13</v>
      </c>
      <c r="H51" s="17">
        <f>H45+H39+H33+H27+H21+H15+H9</f>
        <v>2590</v>
      </c>
      <c r="I51" s="17">
        <f>I45+I39+I33+I27+I21+I15+I9</f>
        <v>328.91</v>
      </c>
      <c r="J51" s="17" t="e">
        <f t="shared" ref="J51" si="67">J45+J39+J33+J27+J21+J15+J9</f>
        <v>#DIV/0!</v>
      </c>
      <c r="K51" s="17">
        <f>K45+K39+K33+K27+K21+K15+K9</f>
        <v>7</v>
      </c>
      <c r="L51" s="17">
        <f>L45+L39+L33+L27+L21+L15+L9</f>
        <v>0.17</v>
      </c>
      <c r="M51" s="24">
        <f>M45+M39+M33+M27+M21+M15+M9</f>
        <v>329.08000000000004</v>
      </c>
      <c r="N51" s="17">
        <f>N45+N39+N33+N27+N21+N15+N9</f>
        <v>3403</v>
      </c>
      <c r="O51" s="17">
        <f>O45+O39+O33+O27+O21+O15+O9</f>
        <v>1476.07</v>
      </c>
      <c r="P51" s="17" t="e">
        <f>P45+P39+P33+#REF!+P27+P21+P15+P9</f>
        <v>#DIV/0!</v>
      </c>
      <c r="Q51" s="17">
        <f>Q45+Q39+Q33+Q27+Q21+Q15+Q9</f>
        <v>7</v>
      </c>
      <c r="R51" s="17">
        <f>R45+R39+R33+R27+R21+R15+R9</f>
        <v>2.21</v>
      </c>
      <c r="S51" s="44">
        <f t="shared" ref="S51:S55" si="68">O51+R51</f>
        <v>1478.28</v>
      </c>
      <c r="T51" s="17">
        <f>T45+T39+T33+T27+T21+T15+T9</f>
        <v>2427</v>
      </c>
      <c r="U51" s="17">
        <f t="shared" ref="U51:AD51" si="69">U45+U39+U33+U27+U21+U15+U9</f>
        <v>2031.39</v>
      </c>
      <c r="V51" s="54">
        <f t="shared" ref="V51:V55" si="70">U51/T51</f>
        <v>0.83699629171817058</v>
      </c>
      <c r="W51" s="17">
        <f t="shared" si="69"/>
        <v>20</v>
      </c>
      <c r="X51" s="17">
        <f t="shared" si="69"/>
        <v>12.139999999999999</v>
      </c>
      <c r="Y51" s="44">
        <f t="shared" ref="Y51:Y55" si="71">U51+X51</f>
        <v>2043.5300000000002</v>
      </c>
      <c r="Z51" s="17">
        <f t="shared" si="69"/>
        <v>1273</v>
      </c>
      <c r="AA51" s="17">
        <f t="shared" si="69"/>
        <v>4542.2269999999999</v>
      </c>
      <c r="AB51" s="17" t="e">
        <f>AB45+AB39+AB33+#REF!+AB27+AB21+AB15+AB9</f>
        <v>#DIV/0!</v>
      </c>
      <c r="AC51" s="17">
        <f t="shared" si="69"/>
        <v>22</v>
      </c>
      <c r="AD51" s="17">
        <f t="shared" si="69"/>
        <v>1034.81</v>
      </c>
      <c r="AE51" s="44">
        <f>AA51+AD51</f>
        <v>5577.0370000000003</v>
      </c>
      <c r="AF51" s="23">
        <f>H51+N51+T51+Z51</f>
        <v>9693</v>
      </c>
      <c r="AG51" s="9">
        <f>I51+O51+U51+AA51</f>
        <v>8378.5969999999998</v>
      </c>
      <c r="AH51" s="23">
        <f>K51+Q51+W51+AC51</f>
        <v>56</v>
      </c>
      <c r="AI51" s="23">
        <f>L51+R51+X51+AD51</f>
        <v>1049.33</v>
      </c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</row>
    <row r="52" spans="1:56" ht="15" thickBot="1">
      <c r="A52" s="116"/>
      <c r="B52" s="114"/>
      <c r="C52" s="116"/>
      <c r="D52" s="18"/>
      <c r="E52" s="18"/>
      <c r="F52" s="18"/>
      <c r="G52" s="5" t="s">
        <v>14</v>
      </c>
      <c r="H52" s="17">
        <f t="shared" ref="H52:I55" si="72">H46+H40+H34+H28+H22+H16+H10</f>
        <v>359</v>
      </c>
      <c r="I52" s="17">
        <f>I46+I40+I34+I28+I22+I16+I10</f>
        <v>55.02</v>
      </c>
      <c r="J52" s="17" t="e">
        <f>J46+J40+J34+#REF!+J28+J22+J16+J10</f>
        <v>#DIV/0!</v>
      </c>
      <c r="K52" s="17">
        <f t="shared" ref="K52:L55" si="73">K46+K40+K34+K28+K22+K16+K10</f>
        <v>0</v>
      </c>
      <c r="L52" s="17">
        <f>L46+L40+L34+L28+L22+L16+L10</f>
        <v>0</v>
      </c>
      <c r="M52" s="24">
        <f t="shared" ref="M52:O55" si="74">M46+M40+M34+M28+M22+M16+M10</f>
        <v>55.02</v>
      </c>
      <c r="N52" s="17">
        <f t="shared" si="74"/>
        <v>431</v>
      </c>
      <c r="O52" s="17">
        <f t="shared" si="74"/>
        <v>136.88999999999999</v>
      </c>
      <c r="P52" s="17" t="e">
        <f>P46+P40+P34+#REF!+P28+P22+P16+P10</f>
        <v>#DIV/0!</v>
      </c>
      <c r="Q52" s="17">
        <f t="shared" ref="Q52:R52" si="75">Q46+Q40+Q34+Q28+Q22+Q16+Q10</f>
        <v>2</v>
      </c>
      <c r="R52" s="17">
        <f t="shared" si="75"/>
        <v>0.79500000000000004</v>
      </c>
      <c r="S52" s="44">
        <f t="shared" si="68"/>
        <v>137.68499999999997</v>
      </c>
      <c r="T52" s="17">
        <f t="shared" ref="T52:U55" si="76">T46+T40+T34+T28+T22+T16+T10</f>
        <v>192</v>
      </c>
      <c r="U52" s="17">
        <f t="shared" si="76"/>
        <v>131.91999999999999</v>
      </c>
      <c r="V52" s="54">
        <f t="shared" si="70"/>
        <v>0.68708333333333327</v>
      </c>
      <c r="W52" s="17">
        <f t="shared" ref="W52:X52" si="77">W46+W40+W34+W28+W22+W16+W10</f>
        <v>0</v>
      </c>
      <c r="X52" s="17">
        <f t="shared" si="77"/>
        <v>0</v>
      </c>
      <c r="Y52" s="44">
        <f t="shared" si="71"/>
        <v>131.91999999999999</v>
      </c>
      <c r="Z52" s="17">
        <f t="shared" ref="Z52:AA52" si="78">Z46+Z40+Z34+Z28+Z22+Z16+Z10</f>
        <v>19</v>
      </c>
      <c r="AA52" s="17">
        <f t="shared" si="78"/>
        <v>53.15</v>
      </c>
      <c r="AB52" s="17" t="e">
        <f>AB46+AB40+AB34+#REF!+AB28+AB22+AB16+AB10</f>
        <v>#DIV/0!</v>
      </c>
      <c r="AC52" s="17">
        <f t="shared" ref="AC52:AD52" si="79">AC46+AC40+AC34+AC28+AC22+AC16+AC10</f>
        <v>0</v>
      </c>
      <c r="AD52" s="17">
        <f t="shared" si="79"/>
        <v>0</v>
      </c>
      <c r="AE52" s="44">
        <f t="shared" ref="AE52:AE55" si="80">AA52+AD52</f>
        <v>53.15</v>
      </c>
      <c r="AF52" s="17">
        <f t="shared" ref="AF52" si="81">AF46+AF40+AF34+AF28+AF22+AF16+AF10</f>
        <v>791</v>
      </c>
      <c r="AG52" s="9">
        <f t="shared" ref="AG52:AG55" si="82">I52+O52+U52+AA52</f>
        <v>376.97999999999996</v>
      </c>
      <c r="AH52" s="23">
        <f t="shared" ref="AH52:AH55" si="83">K52+Q52+W52+AC52</f>
        <v>2</v>
      </c>
      <c r="AI52" s="23">
        <f t="shared" ref="AI52:AI55" si="84">L52+R52+X52+AD52</f>
        <v>0.79500000000000004</v>
      </c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</row>
    <row r="53" spans="1:56" ht="15" thickBot="1">
      <c r="A53" s="116"/>
      <c r="B53" s="114"/>
      <c r="C53" s="116"/>
      <c r="D53" s="18"/>
      <c r="E53" s="18"/>
      <c r="F53" s="18"/>
      <c r="G53" s="5" t="s">
        <v>15</v>
      </c>
      <c r="H53" s="17">
        <f t="shared" si="72"/>
        <v>0</v>
      </c>
      <c r="I53" s="17">
        <f t="shared" si="72"/>
        <v>0</v>
      </c>
      <c r="J53" s="17" t="e">
        <f>J47+J41+J35+#REF!+J29+J23+J17+J11</f>
        <v>#DIV/0!</v>
      </c>
      <c r="K53" s="17">
        <f t="shared" si="73"/>
        <v>0</v>
      </c>
      <c r="L53" s="17">
        <f t="shared" si="73"/>
        <v>0</v>
      </c>
      <c r="M53" s="24">
        <f t="shared" si="74"/>
        <v>0</v>
      </c>
      <c r="N53" s="17">
        <f t="shared" si="74"/>
        <v>0</v>
      </c>
      <c r="O53" s="17">
        <f t="shared" si="74"/>
        <v>0</v>
      </c>
      <c r="P53" s="17" t="e">
        <f>P47+P41+P35+#REF!+P29+P23+P17+P11</f>
        <v>#DIV/0!</v>
      </c>
      <c r="Q53" s="17">
        <f t="shared" ref="Q53:R53" si="85">Q47+Q41+Q35+Q29+Q23+Q17+Q11</f>
        <v>0</v>
      </c>
      <c r="R53" s="17">
        <f t="shared" si="85"/>
        <v>0</v>
      </c>
      <c r="S53" s="44">
        <f t="shared" si="68"/>
        <v>0</v>
      </c>
      <c r="T53" s="17">
        <f t="shared" si="76"/>
        <v>0</v>
      </c>
      <c r="U53" s="17">
        <f t="shared" si="76"/>
        <v>0</v>
      </c>
      <c r="V53" s="54" t="e">
        <f t="shared" si="70"/>
        <v>#DIV/0!</v>
      </c>
      <c r="W53" s="17">
        <f t="shared" ref="W53:X53" si="86">W47+W41+W35+W29+W23+W17+W11</f>
        <v>0</v>
      </c>
      <c r="X53" s="17">
        <f t="shared" si="86"/>
        <v>0</v>
      </c>
      <c r="Y53" s="44">
        <f t="shared" si="71"/>
        <v>0</v>
      </c>
      <c r="Z53" s="17">
        <f t="shared" ref="Z53:AA53" si="87">Z47+Z41+Z35+Z29+Z23+Z17+Z11</f>
        <v>0</v>
      </c>
      <c r="AA53" s="17">
        <f t="shared" si="87"/>
        <v>0</v>
      </c>
      <c r="AB53" s="17" t="e">
        <f>AB47+AB41+AB35+#REF!+AB29+AB23+AB17+AB11</f>
        <v>#DIV/0!</v>
      </c>
      <c r="AC53" s="17">
        <f t="shared" ref="AC53:AD53" si="88">AC47+AC41+AC35+AC29+AC23+AC17+AC11</f>
        <v>0</v>
      </c>
      <c r="AD53" s="17">
        <f t="shared" si="88"/>
        <v>0</v>
      </c>
      <c r="AE53" s="44">
        <f t="shared" si="80"/>
        <v>0</v>
      </c>
      <c r="AF53" s="17">
        <f t="shared" ref="AF53" si="89">AF47+AF41+AF35+AF29+AF23+AF17+AF11</f>
        <v>0</v>
      </c>
      <c r="AG53" s="9">
        <f t="shared" si="82"/>
        <v>0</v>
      </c>
      <c r="AH53" s="23">
        <f t="shared" si="83"/>
        <v>0</v>
      </c>
      <c r="AI53" s="23">
        <f t="shared" si="84"/>
        <v>0</v>
      </c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</row>
    <row r="54" spans="1:56" ht="15" thickBot="1">
      <c r="A54" s="116"/>
      <c r="B54" s="114"/>
      <c r="C54" s="116"/>
      <c r="D54" s="18"/>
      <c r="E54" s="18"/>
      <c r="F54" s="18"/>
      <c r="G54" s="5" t="s">
        <v>16</v>
      </c>
      <c r="H54" s="17">
        <f t="shared" si="72"/>
        <v>0</v>
      </c>
      <c r="I54" s="17">
        <f t="shared" si="72"/>
        <v>0</v>
      </c>
      <c r="J54" s="17" t="e">
        <f>J48+J42+J36+#REF!+J30+J24+J18+J12</f>
        <v>#DIV/0!</v>
      </c>
      <c r="K54" s="17">
        <f t="shared" si="73"/>
        <v>0</v>
      </c>
      <c r="L54" s="17">
        <f t="shared" si="73"/>
        <v>0</v>
      </c>
      <c r="M54" s="24">
        <f t="shared" si="74"/>
        <v>0</v>
      </c>
      <c r="N54" s="17">
        <f t="shared" si="74"/>
        <v>0</v>
      </c>
      <c r="O54" s="17">
        <f t="shared" si="74"/>
        <v>0</v>
      </c>
      <c r="P54" s="17" t="e">
        <f>P48+P42+P36+#REF!+P30+P24+P18+P12</f>
        <v>#DIV/0!</v>
      </c>
      <c r="Q54" s="17">
        <f t="shared" ref="Q54:R54" si="90">Q48+Q42+Q36+Q30+Q24+Q18+Q12</f>
        <v>0</v>
      </c>
      <c r="R54" s="17">
        <f t="shared" si="90"/>
        <v>0</v>
      </c>
      <c r="S54" s="44">
        <f t="shared" si="68"/>
        <v>0</v>
      </c>
      <c r="T54" s="17">
        <f t="shared" si="76"/>
        <v>0</v>
      </c>
      <c r="U54" s="17">
        <f t="shared" si="76"/>
        <v>0</v>
      </c>
      <c r="V54" s="54" t="e">
        <f t="shared" si="70"/>
        <v>#DIV/0!</v>
      </c>
      <c r="W54" s="17">
        <f t="shared" ref="W54:X54" si="91">W48+W42+W36+W30+W24+W18+W12</f>
        <v>0</v>
      </c>
      <c r="X54" s="17">
        <f t="shared" si="91"/>
        <v>0</v>
      </c>
      <c r="Y54" s="44">
        <f t="shared" si="71"/>
        <v>0</v>
      </c>
      <c r="Z54" s="17">
        <f t="shared" ref="Z54:AA54" si="92">Z48+Z42+Z36+Z30+Z24+Z18+Z12</f>
        <v>0</v>
      </c>
      <c r="AA54" s="17">
        <f t="shared" si="92"/>
        <v>0</v>
      </c>
      <c r="AB54" s="17" t="e">
        <f>AB48+AB42+AB36+#REF!+AB30+AB24+AB18+AB12</f>
        <v>#DIV/0!</v>
      </c>
      <c r="AC54" s="17">
        <f t="shared" ref="AC54:AD54" si="93">AC48+AC42+AC36+AC30+AC24+AC18+AC12</f>
        <v>0</v>
      </c>
      <c r="AD54" s="17">
        <f t="shared" si="93"/>
        <v>0</v>
      </c>
      <c r="AE54" s="44">
        <f t="shared" si="80"/>
        <v>0</v>
      </c>
      <c r="AF54" s="17">
        <f t="shared" ref="AF54" si="94">AF48+AF42+AF36+AF30+AF24+AF18+AF12</f>
        <v>0</v>
      </c>
      <c r="AG54" s="9">
        <f t="shared" si="82"/>
        <v>0</v>
      </c>
      <c r="AH54" s="23">
        <f t="shared" si="83"/>
        <v>0</v>
      </c>
      <c r="AI54" s="23">
        <f t="shared" si="84"/>
        <v>0</v>
      </c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</row>
    <row r="55" spans="1:56" ht="15" thickBot="1">
      <c r="A55" s="116"/>
      <c r="B55" s="115"/>
      <c r="C55" s="116"/>
      <c r="D55" s="19"/>
      <c r="E55" s="19"/>
      <c r="F55" s="19"/>
      <c r="G55" s="7" t="s">
        <v>17</v>
      </c>
      <c r="H55" s="17">
        <f t="shared" si="72"/>
        <v>0</v>
      </c>
      <c r="I55" s="17">
        <f t="shared" si="72"/>
        <v>0</v>
      </c>
      <c r="J55" s="17" t="e">
        <f>J49+J43+J37+#REF!+J31+J25+J19+J13</f>
        <v>#DIV/0!</v>
      </c>
      <c r="K55" s="17">
        <f t="shared" si="73"/>
        <v>0</v>
      </c>
      <c r="L55" s="17">
        <f t="shared" si="73"/>
        <v>0</v>
      </c>
      <c r="M55" s="24">
        <f t="shared" si="74"/>
        <v>0</v>
      </c>
      <c r="N55" s="17">
        <f t="shared" si="74"/>
        <v>0</v>
      </c>
      <c r="O55" s="17">
        <f t="shared" si="74"/>
        <v>0</v>
      </c>
      <c r="P55" s="17" t="e">
        <f>P49+P43+P37+#REF!+P31+P25+P19+P13</f>
        <v>#DIV/0!</v>
      </c>
      <c r="Q55" s="17">
        <f t="shared" ref="Q55:R55" si="95">Q49+Q43+Q37+Q31+Q25+Q19+Q13</f>
        <v>0</v>
      </c>
      <c r="R55" s="17">
        <f t="shared" si="95"/>
        <v>0</v>
      </c>
      <c r="S55" s="44">
        <f t="shared" si="68"/>
        <v>0</v>
      </c>
      <c r="T55" s="17">
        <f t="shared" si="76"/>
        <v>0</v>
      </c>
      <c r="U55" s="17">
        <f t="shared" si="76"/>
        <v>0</v>
      </c>
      <c r="V55" s="54" t="e">
        <f t="shared" si="70"/>
        <v>#DIV/0!</v>
      </c>
      <c r="W55" s="17">
        <f t="shared" ref="W55:X55" si="96">W49+W43+W37+W31+W25+W19+W13</f>
        <v>0</v>
      </c>
      <c r="X55" s="17">
        <f t="shared" si="96"/>
        <v>0</v>
      </c>
      <c r="Y55" s="44">
        <f t="shared" si="71"/>
        <v>0</v>
      </c>
      <c r="Z55" s="17">
        <f t="shared" ref="Z55:AA55" si="97">Z49+Z43+Z37+Z31+Z25+Z19+Z13</f>
        <v>0</v>
      </c>
      <c r="AA55" s="17">
        <f t="shared" si="97"/>
        <v>0</v>
      </c>
      <c r="AB55" s="17" t="e">
        <f>AB49+AB43+AB37+#REF!+AB31+AB25+AB19+AB13</f>
        <v>#DIV/0!</v>
      </c>
      <c r="AC55" s="17">
        <f t="shared" ref="AC55:AD55" si="98">AC49+AC43+AC37+AC31+AC25+AC19+AC13</f>
        <v>0</v>
      </c>
      <c r="AD55" s="17">
        <f t="shared" si="98"/>
        <v>0</v>
      </c>
      <c r="AE55" s="44">
        <f t="shared" si="80"/>
        <v>0</v>
      </c>
      <c r="AF55" s="17">
        <f t="shared" ref="AF55" si="99">AF49+AF43+AF37+AF31+AF25+AF19+AF13</f>
        <v>0</v>
      </c>
      <c r="AG55" s="9">
        <f t="shared" si="82"/>
        <v>0</v>
      </c>
      <c r="AH55" s="23">
        <f t="shared" si="83"/>
        <v>0</v>
      </c>
      <c r="AI55" s="23">
        <f t="shared" si="84"/>
        <v>0</v>
      </c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</row>
    <row r="56" spans="1:56" s="11" customFormat="1" ht="17.25" thickBot="1">
      <c r="A56" s="136"/>
      <c r="B56" s="147" t="s">
        <v>5</v>
      </c>
      <c r="C56" s="148"/>
      <c r="D56" s="148"/>
      <c r="E56" s="148"/>
      <c r="F56" s="148"/>
      <c r="G56" s="149"/>
      <c r="H56" s="10">
        <f>SUM(H51:H55)</f>
        <v>2949</v>
      </c>
      <c r="I56" s="10">
        <f>SUM(I51:I55)</f>
        <v>383.93</v>
      </c>
      <c r="J56" s="16">
        <f t="shared" ref="J56" si="100">I56/H56</f>
        <v>0.13018989487962021</v>
      </c>
      <c r="K56" s="10">
        <f t="shared" ref="K56:N56" si="101">SUM(K51:K55)</f>
        <v>7</v>
      </c>
      <c r="L56" s="10">
        <f t="shared" si="101"/>
        <v>0.17</v>
      </c>
      <c r="M56" s="26">
        <f t="shared" si="101"/>
        <v>384.1</v>
      </c>
      <c r="N56" s="10">
        <f t="shared" si="101"/>
        <v>3834</v>
      </c>
      <c r="O56" s="17">
        <f t="shared" ref="O56" si="102">O50+O44+O38+O32+O26+O20+O14</f>
        <v>1612.96</v>
      </c>
      <c r="P56" s="6">
        <f t="shared" ref="P56" si="103">O56/N56</f>
        <v>0.42069900886802297</v>
      </c>
      <c r="Q56" s="10">
        <f t="shared" ref="Q56:U56" si="104">SUM(Q51:Q55)</f>
        <v>9</v>
      </c>
      <c r="R56" s="10">
        <f t="shared" si="104"/>
        <v>3.0049999999999999</v>
      </c>
      <c r="S56" s="26">
        <f t="shared" si="104"/>
        <v>1615.9649999999999</v>
      </c>
      <c r="T56" s="10">
        <f t="shared" si="104"/>
        <v>2619</v>
      </c>
      <c r="U56" s="10">
        <f t="shared" si="104"/>
        <v>2163.31</v>
      </c>
      <c r="V56" s="6">
        <f t="shared" ref="V56" si="105">U56/T56</f>
        <v>0.82600610920198547</v>
      </c>
      <c r="W56" s="10">
        <f t="shared" ref="W56:AA56" si="106">SUM(W51:W55)</f>
        <v>20</v>
      </c>
      <c r="X56" s="10">
        <f t="shared" si="106"/>
        <v>12.139999999999999</v>
      </c>
      <c r="Y56" s="26">
        <f t="shared" si="106"/>
        <v>2175.4500000000003</v>
      </c>
      <c r="Z56" s="10">
        <f t="shared" si="106"/>
        <v>1292</v>
      </c>
      <c r="AA56" s="10">
        <f t="shared" si="106"/>
        <v>4595.3769999999995</v>
      </c>
      <c r="AB56" s="6">
        <f t="shared" ref="AB56" si="107">AA56/Z56</f>
        <v>3.5567933436532502</v>
      </c>
      <c r="AC56" s="10">
        <f t="shared" ref="AC56:AI56" si="108">SUM(AC51:AC55)</f>
        <v>22</v>
      </c>
      <c r="AD56" s="10">
        <f t="shared" si="108"/>
        <v>1034.81</v>
      </c>
      <c r="AE56" s="29">
        <f t="shared" si="108"/>
        <v>5630.1869999999999</v>
      </c>
      <c r="AF56" s="10">
        <f t="shared" si="108"/>
        <v>10484</v>
      </c>
      <c r="AG56" s="150">
        <f>SUM(AG51:AG55)</f>
        <v>8755.5769999999993</v>
      </c>
      <c r="AH56" s="10">
        <f t="shared" si="108"/>
        <v>58</v>
      </c>
      <c r="AI56" s="10">
        <f t="shared" si="108"/>
        <v>1050.125</v>
      </c>
    </row>
    <row r="59" spans="1:56">
      <c r="E59" s="48"/>
      <c r="F59" s="48"/>
    </row>
    <row r="60" spans="1:56">
      <c r="E60" s="48"/>
    </row>
  </sheetData>
  <mergeCells count="62">
    <mergeCell ref="A51:A56"/>
    <mergeCell ref="B51:B55"/>
    <mergeCell ref="B56:G56"/>
    <mergeCell ref="C51:C55"/>
    <mergeCell ref="A45:A50"/>
    <mergeCell ref="B45:B49"/>
    <mergeCell ref="B50:G50"/>
    <mergeCell ref="C45:C49"/>
    <mergeCell ref="A39:A44"/>
    <mergeCell ref="B39:B43"/>
    <mergeCell ref="B44:G44"/>
    <mergeCell ref="C39:C43"/>
    <mergeCell ref="A33:A38"/>
    <mergeCell ref="B33:B37"/>
    <mergeCell ref="B38:G38"/>
    <mergeCell ref="C33:C37"/>
    <mergeCell ref="A27:A32"/>
    <mergeCell ref="B27:B31"/>
    <mergeCell ref="B32:G32"/>
    <mergeCell ref="C27:C31"/>
    <mergeCell ref="A21:A26"/>
    <mergeCell ref="B21:B25"/>
    <mergeCell ref="B26:G26"/>
    <mergeCell ref="C21:C25"/>
    <mergeCell ref="W6:X6"/>
    <mergeCell ref="B15:B19"/>
    <mergeCell ref="A15:A19"/>
    <mergeCell ref="C15:C19"/>
    <mergeCell ref="A20:G20"/>
    <mergeCell ref="A14:F14"/>
    <mergeCell ref="Z5:AE5"/>
    <mergeCell ref="AF5:AI5"/>
    <mergeCell ref="B9:B13"/>
    <mergeCell ref="A9:A13"/>
    <mergeCell ref="H6:I6"/>
    <mergeCell ref="K6:L6"/>
    <mergeCell ref="M6:M7"/>
    <mergeCell ref="N6:O6"/>
    <mergeCell ref="G5:G7"/>
    <mergeCell ref="H5:M5"/>
    <mergeCell ref="N5:S5"/>
    <mergeCell ref="Y6:Y7"/>
    <mergeCell ref="Z6:AA6"/>
    <mergeCell ref="Q6:R6"/>
    <mergeCell ref="S6:S7"/>
    <mergeCell ref="T6:U6"/>
    <mergeCell ref="A1:AE1"/>
    <mergeCell ref="A2:AE2"/>
    <mergeCell ref="A3:AE3"/>
    <mergeCell ref="A4:A7"/>
    <mergeCell ref="B4:B7"/>
    <mergeCell ref="C4:C7"/>
    <mergeCell ref="D4:AI4"/>
    <mergeCell ref="D5:D7"/>
    <mergeCell ref="E5:F5"/>
    <mergeCell ref="AC6:AD6"/>
    <mergeCell ref="AE6:AE7"/>
    <mergeCell ref="AF6:AG6"/>
    <mergeCell ref="AH6:AI6"/>
    <mergeCell ref="E6:E7"/>
    <mergeCell ref="F6:F7"/>
    <mergeCell ref="T5:Y5"/>
  </mergeCells>
  <pageMargins left="0.2" right="0.2" top="0.27" bottom="0.24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Մարզ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https://mul-mta.gov.am/tasks/docs/attachment.php?id=185250&amp;fn=1.xlsx&amp;out=0&amp;token=e09773b1580ab6b1c7ee</cp:keywords>
  <dcterms:created xsi:type="dcterms:W3CDTF">2006-09-16T00:00:00Z</dcterms:created>
  <dcterms:modified xsi:type="dcterms:W3CDTF">2026-01-21T06:53:19Z</dcterms:modified>
</cp:coreProperties>
</file>